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duce\Active\Personal\Mr. Nader Armian\www.naderarmian.ir\Draft\sample\na\avl\ep.mop.ir\excel\"/>
    </mc:Choice>
  </mc:AlternateContent>
  <xr:revisionPtr revIDLastSave="0" documentId="13_ncr:1_{27A71322-76C0-4BBA-BFBB-3FA9AEDE207F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CSH" sheetId="3" r:id="rId1"/>
    <sheet name="PR" sheetId="4" r:id="rId2"/>
    <sheet name="CONT" sheetId="5" r:id="rId3"/>
    <sheet name="ManufactureresQST" sheetId="1" r:id="rId4"/>
    <sheet name="LCH" sheetId="6" state="hidden" r:id="rId5"/>
    <sheet name="PCH" sheetId="7" state="hidden" r:id="rId6"/>
    <sheet name="P" sheetId="8" state="hidden" r:id="rId7"/>
    <sheet name="L" sheetId="9" state="hidden" r:id="rId8"/>
    <sheet name="Formula" sheetId="10" state="hidden" r:id="rId9"/>
    <sheet name="Colour" sheetId="2" state="hidden" r:id="rId10"/>
  </sheets>
  <externalReferences>
    <externalReference r:id="rId11"/>
  </externalReferences>
  <definedNames>
    <definedName name="_xlnm.Print_Area" localSheetId="2">CONT!$D$1:$H$11</definedName>
    <definedName name="_xlnm.Print_Area" localSheetId="0">CSH!$A$1:$O$31</definedName>
    <definedName name="_xlnm.Print_Area" localSheetId="7">L!$A$1:$H$38</definedName>
    <definedName name="_xlnm.Print_Area" localSheetId="4">LCH!$A$1:$T$40</definedName>
    <definedName name="_xlnm.Print_Area" localSheetId="3">ManufactureresQST!$C$1:$J$331</definedName>
    <definedName name="_xlnm.Print_Area" localSheetId="6">P!$A$1:$H$57</definedName>
    <definedName name="_xlnm.Print_Area" localSheetId="5">PCH!$A$1:$N$59</definedName>
    <definedName name="_xlnm.Print_Area" localSheetId="1">PR!$A$1:$AL$40</definedName>
    <definedName name="_xlnm.Print_Titles" localSheetId="2">CONT!$1:$7</definedName>
    <definedName name="_xlnm.Print_Titles" localSheetId="0">CSH!$1:$8</definedName>
    <definedName name="_xlnm.Print_Titles" localSheetId="7">L!$1:$6</definedName>
    <definedName name="_xlnm.Print_Titles" localSheetId="4">LCH!$1:$5</definedName>
    <definedName name="_xlnm.Print_Titles" localSheetId="3">ManufactureresQST!$1:$7</definedName>
    <definedName name="_xlnm.Print_Titles" localSheetId="6">P!$1:$6</definedName>
    <definedName name="_xlnm.Print_Titles" localSheetId="5">PCH!$1:$5</definedName>
    <definedName name="_xlnm.Print_Titles" localSheetId="1">PR!$1:$8</definedName>
  </definedNames>
  <calcPr calcId="191029"/>
</workbook>
</file>

<file path=xl/calcChain.xml><?xml version="1.0" encoding="utf-8"?>
<calcChain xmlns="http://schemas.openxmlformats.org/spreadsheetml/2006/main">
  <c r="R5" i="3" l="1"/>
  <c r="K8" i="3"/>
  <c r="D2" i="5"/>
  <c r="D11" i="5"/>
  <c r="T33" i="4"/>
  <c r="A33" i="4"/>
  <c r="E2" i="1"/>
  <c r="A2" i="4"/>
  <c r="A7" i="3"/>
  <c r="R2" i="3"/>
  <c r="A5" i="3"/>
  <c r="E5" i="1"/>
  <c r="E4" i="1"/>
  <c r="E3" i="1"/>
  <c r="E1" i="1"/>
  <c r="F7" i="10"/>
  <c r="F8" i="10" s="1"/>
  <c r="F6" i="10"/>
  <c r="D1" i="10"/>
  <c r="F1" i="10" s="1"/>
  <c r="A34" i="9"/>
  <c r="A32" i="9"/>
  <c r="A31" i="9"/>
  <c r="A28" i="9"/>
  <c r="A27" i="9"/>
  <c r="A26" i="9"/>
  <c r="A24" i="9"/>
  <c r="A23" i="9"/>
  <c r="A20" i="9"/>
  <c r="A19" i="9"/>
  <c r="A18" i="9"/>
  <c r="A16" i="9"/>
  <c r="A15" i="9"/>
  <c r="A12" i="9"/>
  <c r="A11" i="9"/>
  <c r="A10" i="9"/>
  <c r="A8" i="9"/>
  <c r="A7" i="9"/>
  <c r="I6" i="9"/>
  <c r="A33" i="9" s="1"/>
  <c r="A4" i="9"/>
  <c r="A3" i="9"/>
  <c r="A2" i="9"/>
  <c r="A1" i="9"/>
  <c r="A57" i="8"/>
  <c r="A56" i="8"/>
  <c r="A51" i="8"/>
  <c r="A49" i="8"/>
  <c r="A48" i="8"/>
  <c r="A43" i="8"/>
  <c r="A41" i="8"/>
  <c r="A40" i="8"/>
  <c r="A35" i="8"/>
  <c r="A33" i="8"/>
  <c r="A32" i="8"/>
  <c r="A29" i="8"/>
  <c r="A27" i="8"/>
  <c r="A25" i="8"/>
  <c r="A24" i="8"/>
  <c r="A21" i="8"/>
  <c r="A19" i="8"/>
  <c r="A17" i="8"/>
  <c r="A16" i="8"/>
  <c r="A13" i="8"/>
  <c r="A11" i="8"/>
  <c r="A9" i="8"/>
  <c r="A8" i="8"/>
  <c r="I6" i="8"/>
  <c r="A50" i="8" s="1"/>
  <c r="A4" i="8"/>
  <c r="A3" i="8"/>
  <c r="A2" i="8"/>
  <c r="A1" i="8"/>
  <c r="A4" i="7"/>
  <c r="A3" i="7"/>
  <c r="A2" i="7"/>
  <c r="A1" i="7"/>
  <c r="A4" i="6"/>
  <c r="A3" i="6"/>
  <c r="A2" i="6"/>
  <c r="A1" i="6"/>
  <c r="D1" i="5"/>
  <c r="D3" i="5"/>
  <c r="D4" i="5"/>
  <c r="D5" i="5"/>
  <c r="D6" i="5"/>
  <c r="D8" i="5"/>
  <c r="D9" i="5" s="1"/>
  <c r="D10" i="5" s="1"/>
  <c r="J10" i="5"/>
  <c r="A1" i="4"/>
  <c r="A3" i="4"/>
  <c r="A4" i="4"/>
  <c r="A5" i="4"/>
  <c r="A6" i="4"/>
  <c r="R1" i="3"/>
  <c r="R4" i="3"/>
  <c r="E6" i="3"/>
  <c r="N7" i="3"/>
  <c r="J8" i="3"/>
  <c r="C28" i="3"/>
  <c r="D28" i="3"/>
  <c r="G8" i="3" s="1"/>
  <c r="R3" i="3" s="1"/>
  <c r="F11" i="5" l="1"/>
  <c r="A9" i="4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4" i="4" s="1"/>
  <c r="A35" i="4" s="1"/>
  <c r="A36" i="4" s="1"/>
  <c r="A37" i="4" s="1"/>
  <c r="A38" i="4" s="1"/>
  <c r="A39" i="4" s="1"/>
  <c r="A40" i="4" s="1"/>
  <c r="T9" i="4" s="1"/>
  <c r="T10" i="4" s="1"/>
  <c r="T11" i="4" s="1"/>
  <c r="T12" i="4" s="1"/>
  <c r="T13" i="4" s="1"/>
  <c r="T14" i="4" s="1"/>
  <c r="T15" i="4" s="1"/>
  <c r="T16" i="4" s="1"/>
  <c r="T17" i="4" s="1"/>
  <c r="T18" i="4" s="1"/>
  <c r="T19" i="4" s="1"/>
  <c r="T20" i="4" s="1"/>
  <c r="T21" i="4" s="1"/>
  <c r="T22" i="4" s="1"/>
  <c r="T23" i="4" s="1"/>
  <c r="T24" i="4" s="1"/>
  <c r="T25" i="4" s="1"/>
  <c r="T26" i="4" s="1"/>
  <c r="T27" i="4" s="1"/>
  <c r="T28" i="4" s="1"/>
  <c r="T29" i="4" s="1"/>
  <c r="T30" i="4" s="1"/>
  <c r="T31" i="4" s="1"/>
  <c r="T32" i="4" s="1"/>
  <c r="T34" i="4" s="1"/>
  <c r="T35" i="4" s="1"/>
  <c r="T36" i="4" s="1"/>
  <c r="T37" i="4" s="1"/>
  <c r="T38" i="4" s="1"/>
  <c r="T39" i="4" s="1"/>
  <c r="T40" i="4" s="1"/>
  <c r="D2" i="10"/>
  <c r="A12" i="8"/>
  <c r="A20" i="8"/>
  <c r="A28" i="8"/>
  <c r="A36" i="8"/>
  <c r="A44" i="8"/>
  <c r="A52" i="8"/>
  <c r="A35" i="9"/>
  <c r="D3" i="10"/>
  <c r="A37" i="8"/>
  <c r="A45" i="8"/>
  <c r="A53" i="8"/>
  <c r="A36" i="9"/>
  <c r="A14" i="8"/>
  <c r="A22" i="8"/>
  <c r="A30" i="8"/>
  <c r="A38" i="8"/>
  <c r="A46" i="8"/>
  <c r="A54" i="8"/>
  <c r="A13" i="9"/>
  <c r="A21" i="9"/>
  <c r="A29" i="9"/>
  <c r="A37" i="9"/>
  <c r="A7" i="8"/>
  <c r="A15" i="8"/>
  <c r="A23" i="8"/>
  <c r="A31" i="8"/>
  <c r="A39" i="8"/>
  <c r="A47" i="8"/>
  <c r="A55" i="8"/>
  <c r="A14" i="9"/>
  <c r="A22" i="9"/>
  <c r="A30" i="9"/>
  <c r="A38" i="9"/>
  <c r="E1" i="10"/>
  <c r="A10" i="8"/>
  <c r="A18" i="8"/>
  <c r="A26" i="8"/>
  <c r="A34" i="8"/>
  <c r="A42" i="8"/>
  <c r="A9" i="9"/>
  <c r="A17" i="9"/>
  <c r="A25" i="9"/>
  <c r="J11" i="5"/>
  <c r="G11" i="5" s="1"/>
  <c r="E6" i="1" s="1"/>
  <c r="A5" i="9" l="1"/>
  <c r="A5" i="8"/>
  <c r="A5" i="7"/>
  <c r="A5" i="6"/>
  <c r="D5" i="10"/>
  <c r="E5" i="10" s="1"/>
  <c r="D4" i="10"/>
  <c r="F2" i="10"/>
  <c r="E2" i="10"/>
  <c r="K2" i="10" l="1"/>
  <c r="J2" i="10"/>
  <c r="I2" i="10"/>
  <c r="H2" i="10"/>
  <c r="G2" i="10"/>
  <c r="L2" i="10"/>
  <c r="G331" i="1" l="1"/>
  <c r="G326" i="1"/>
  <c r="G327" i="1" s="1"/>
  <c r="G278" i="1"/>
  <c r="G279" i="1" s="1"/>
  <c r="G280" i="1" s="1"/>
  <c r="G281" i="1" s="1"/>
  <c r="G283" i="1" s="1"/>
  <c r="G284" i="1" s="1"/>
  <c r="G285" i="1" s="1"/>
  <c r="G265" i="1"/>
  <c r="G266" i="1" s="1"/>
  <c r="G267" i="1" s="1"/>
  <c r="G268" i="1" s="1"/>
  <c r="G257" i="1"/>
  <c r="G256" i="1"/>
  <c r="G258" i="1" s="1"/>
  <c r="G259" i="1" s="1"/>
  <c r="G260" i="1" s="1"/>
  <c r="G261" i="1" s="1"/>
  <c r="G262" i="1" s="1"/>
  <c r="G263" i="1" s="1"/>
  <c r="G242" i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33" i="1"/>
  <c r="G234" i="1" s="1"/>
  <c r="G235" i="1" s="1"/>
  <c r="G236" i="1" s="1"/>
  <c r="G237" i="1" s="1"/>
  <c r="G229" i="1"/>
  <c r="G230" i="1" s="1"/>
  <c r="G231" i="1" s="1"/>
  <c r="G224" i="1"/>
  <c r="G225" i="1" s="1"/>
  <c r="G226" i="1" s="1"/>
  <c r="G227" i="1" s="1"/>
  <c r="G216" i="1"/>
  <c r="G217" i="1" s="1"/>
  <c r="G218" i="1" s="1"/>
  <c r="G219" i="1" s="1"/>
  <c r="G220" i="1" s="1"/>
  <c r="G221" i="1" s="1"/>
  <c r="G222" i="1" s="1"/>
  <c r="G198" i="1"/>
  <c r="G199" i="1" s="1"/>
  <c r="G200" i="1" s="1"/>
  <c r="G201" i="1" s="1"/>
  <c r="G202" i="1" s="1"/>
  <c r="G203" i="1" s="1"/>
  <c r="G205" i="1"/>
  <c r="G206" i="1" s="1"/>
  <c r="G207" i="1" s="1"/>
  <c r="G208" i="1" s="1"/>
  <c r="G209" i="1" s="1"/>
  <c r="G210" i="1" s="1"/>
  <c r="G211" i="1" s="1"/>
  <c r="G212" i="1" s="1"/>
  <c r="G213" i="1" s="1"/>
  <c r="G214" i="1" s="1"/>
  <c r="G191" i="1"/>
  <c r="G192" i="1" s="1"/>
  <c r="G193" i="1" s="1"/>
  <c r="G194" i="1" s="1"/>
  <c r="G195" i="1" s="1"/>
  <c r="G196" i="1" s="1"/>
  <c r="G182" i="1"/>
  <c r="G183" i="1" s="1"/>
  <c r="G184" i="1" s="1"/>
  <c r="G185" i="1" s="1"/>
  <c r="G186" i="1" s="1"/>
  <c r="G187" i="1" s="1"/>
  <c r="G188" i="1" s="1"/>
  <c r="G189" i="1" s="1"/>
  <c r="G174" i="1"/>
  <c r="G175" i="1" s="1"/>
  <c r="G176" i="1" s="1"/>
  <c r="G177" i="1" s="1"/>
  <c r="G178" i="1" s="1"/>
  <c r="G179" i="1" s="1"/>
  <c r="G180" i="1" s="1"/>
  <c r="G108" i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73" i="1"/>
  <c r="G74" i="1" s="1"/>
  <c r="G75" i="1" s="1"/>
  <c r="G76" i="1" s="1"/>
  <c r="G77" i="1" s="1"/>
  <c r="G78" i="1" s="1"/>
  <c r="G79" i="1" s="1"/>
  <c r="G62" i="1"/>
  <c r="G63" i="1" s="1"/>
  <c r="G64" i="1" s="1"/>
  <c r="G65" i="1" s="1"/>
  <c r="G66" i="1" s="1"/>
  <c r="G67" i="1" s="1"/>
  <c r="G68" i="1" s="1"/>
  <c r="G69" i="1" s="1"/>
  <c r="G70" i="1" s="1"/>
  <c r="G71" i="1" s="1"/>
  <c r="G135" i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318" i="1"/>
  <c r="G319" i="1" s="1"/>
  <c r="G320" i="1" s="1"/>
  <c r="G321" i="1" s="1"/>
  <c r="G322" i="1" s="1"/>
  <c r="G323" i="1" s="1"/>
  <c r="G324" i="1" s="1"/>
  <c r="G306" i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287" i="1"/>
  <c r="G288" i="1" s="1"/>
  <c r="G289" i="1" s="1"/>
  <c r="G290" i="1" s="1"/>
  <c r="G291" i="1" s="1"/>
  <c r="G292" i="1" s="1"/>
  <c r="G293" i="1" s="1"/>
  <c r="G294" i="1" s="1"/>
  <c r="G295" i="1" s="1"/>
  <c r="G296" i="1" s="1"/>
  <c r="G120" i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50" i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42" i="1"/>
  <c r="G43" i="1" s="1"/>
  <c r="G44" i="1" s="1"/>
  <c r="G45" i="1" s="1"/>
  <c r="G46" i="1" s="1"/>
  <c r="G47" i="1" s="1"/>
  <c r="G48" i="1" s="1"/>
  <c r="G329" i="1"/>
  <c r="G270" i="1"/>
  <c r="G271" i="1" s="1"/>
  <c r="G272" i="1" s="1"/>
  <c r="G273" i="1" s="1"/>
  <c r="G274" i="1" s="1"/>
  <c r="G275" i="1" s="1"/>
  <c r="G276" i="1" s="1"/>
  <c r="G97" i="1"/>
  <c r="G98" i="1" s="1"/>
  <c r="G99" i="1" s="1"/>
  <c r="G100" i="1" s="1"/>
  <c r="G101" i="1" s="1"/>
  <c r="G102" i="1" s="1"/>
  <c r="G95" i="1"/>
  <c r="G81" i="1"/>
  <c r="G82" i="1" s="1"/>
  <c r="G83" i="1" s="1"/>
  <c r="G84" i="1" s="1"/>
  <c r="G85" i="1" s="1"/>
  <c r="G86" i="1" s="1"/>
  <c r="G87" i="1" s="1"/>
  <c r="G88" i="1" s="1"/>
  <c r="G24" i="1"/>
  <c r="G25" i="1" s="1"/>
  <c r="G26" i="1" s="1"/>
  <c r="G27" i="1" s="1"/>
  <c r="G28" i="1" s="1"/>
  <c r="G29" i="1" s="1"/>
  <c r="G30" i="1" s="1"/>
  <c r="G31" i="1" s="1"/>
  <c r="G32" i="1" s="1"/>
  <c r="G9" i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89" i="1" l="1"/>
  <c r="G297" i="1"/>
  <c r="G298" i="1" s="1"/>
  <c r="G299" i="1" s="1"/>
  <c r="G300" i="1" s="1"/>
  <c r="G301" i="1" s="1"/>
  <c r="G302" i="1" s="1"/>
  <c r="G303" i="1" s="1"/>
  <c r="G304" i="1" s="1"/>
  <c r="G282" i="1"/>
  <c r="G238" i="1"/>
  <c r="G239" i="1" s="1"/>
  <c r="G240" i="1" s="1"/>
  <c r="G103" i="1"/>
  <c r="G104" i="1" s="1"/>
  <c r="G105" i="1" s="1"/>
  <c r="G106" i="1" s="1"/>
  <c r="G22" i="1"/>
  <c r="G33" i="1"/>
  <c r="G34" i="1" s="1"/>
  <c r="G35" i="1" s="1"/>
  <c r="G36" i="1" s="1"/>
  <c r="G37" i="1" s="1"/>
  <c r="G38" i="1" s="1"/>
  <c r="G39" i="1" s="1"/>
  <c r="G40" i="1" s="1"/>
  <c r="K7" i="1"/>
  <c r="E36" i="1" s="1"/>
  <c r="G90" i="1" l="1"/>
  <c r="G91" i="1" s="1"/>
  <c r="G92" i="1" s="1"/>
  <c r="G93" i="1" s="1"/>
  <c r="E300" i="1"/>
  <c r="E89" i="1"/>
  <c r="E331" i="1"/>
  <c r="E330" i="1"/>
  <c r="E282" i="1"/>
  <c r="E302" i="1"/>
  <c r="E285" i="1"/>
  <c r="E280" i="1"/>
  <c r="E281" i="1"/>
  <c r="E284" i="1"/>
  <c r="E279" i="1"/>
  <c r="E277" i="1"/>
  <c r="E283" i="1"/>
  <c r="E278" i="1"/>
  <c r="E257" i="1"/>
  <c r="E264" i="1"/>
  <c r="E268" i="1"/>
  <c r="E267" i="1"/>
  <c r="E266" i="1"/>
  <c r="E265" i="1"/>
  <c r="E263" i="1"/>
  <c r="E259" i="1"/>
  <c r="E262" i="1"/>
  <c r="E258" i="1"/>
  <c r="E261" i="1"/>
  <c r="E256" i="1"/>
  <c r="E255" i="1"/>
  <c r="E260" i="1"/>
  <c r="E252" i="1"/>
  <c r="E251" i="1"/>
  <c r="E254" i="1"/>
  <c r="E250" i="1"/>
  <c r="E253" i="1"/>
  <c r="E241" i="1"/>
  <c r="E249" i="1"/>
  <c r="E245" i="1"/>
  <c r="E247" i="1"/>
  <c r="E243" i="1"/>
  <c r="E248" i="1"/>
  <c r="E244" i="1"/>
  <c r="E246" i="1"/>
  <c r="E242" i="1"/>
  <c r="E240" i="1"/>
  <c r="E239" i="1"/>
  <c r="E238" i="1"/>
  <c r="E237" i="1"/>
  <c r="E232" i="1"/>
  <c r="E236" i="1"/>
  <c r="E235" i="1"/>
  <c r="E234" i="1"/>
  <c r="E233" i="1"/>
  <c r="E228" i="1"/>
  <c r="E231" i="1"/>
  <c r="E230" i="1"/>
  <c r="E229" i="1"/>
  <c r="E226" i="1"/>
  <c r="E225" i="1"/>
  <c r="E227" i="1"/>
  <c r="E224" i="1"/>
  <c r="E223" i="1"/>
  <c r="E221" i="1"/>
  <c r="E217" i="1"/>
  <c r="E222" i="1"/>
  <c r="E220" i="1"/>
  <c r="E216" i="1"/>
  <c r="E215" i="1"/>
  <c r="E219" i="1"/>
  <c r="E218" i="1"/>
  <c r="E211" i="1"/>
  <c r="E201" i="1"/>
  <c r="E200" i="1"/>
  <c r="E203" i="1"/>
  <c r="E199" i="1"/>
  <c r="E202" i="1"/>
  <c r="E198" i="1"/>
  <c r="E197" i="1"/>
  <c r="E206" i="1"/>
  <c r="E210" i="1"/>
  <c r="E205" i="1"/>
  <c r="E204" i="1"/>
  <c r="E213" i="1"/>
  <c r="E207" i="1"/>
  <c r="E209" i="1"/>
  <c r="E214" i="1"/>
  <c r="E208" i="1"/>
  <c r="E212" i="1"/>
  <c r="E190" i="1"/>
  <c r="E194" i="1"/>
  <c r="E196" i="1"/>
  <c r="E193" i="1"/>
  <c r="E195" i="1"/>
  <c r="E191" i="1"/>
  <c r="E192" i="1"/>
  <c r="E189" i="1"/>
  <c r="E188" i="1"/>
  <c r="E187" i="1"/>
  <c r="E184" i="1"/>
  <c r="E183" i="1"/>
  <c r="E186" i="1"/>
  <c r="E182" i="1"/>
  <c r="E181" i="1"/>
  <c r="E185" i="1"/>
  <c r="E180" i="1"/>
  <c r="E176" i="1"/>
  <c r="E179" i="1"/>
  <c r="E175" i="1"/>
  <c r="E178" i="1"/>
  <c r="E174" i="1"/>
  <c r="E173" i="1"/>
  <c r="E177" i="1"/>
  <c r="E168" i="1"/>
  <c r="E167" i="1"/>
  <c r="E165" i="1"/>
  <c r="E170" i="1"/>
  <c r="E169" i="1"/>
  <c r="E166" i="1"/>
  <c r="E161" i="1"/>
  <c r="E164" i="1"/>
  <c r="E163" i="1"/>
  <c r="E162" i="1"/>
  <c r="E156" i="1"/>
  <c r="E160" i="1"/>
  <c r="E159" i="1"/>
  <c r="E155" i="1"/>
  <c r="E157" i="1"/>
  <c r="E154" i="1"/>
  <c r="E153" i="1"/>
  <c r="E152" i="1"/>
  <c r="E151" i="1"/>
  <c r="E150" i="1"/>
  <c r="E149" i="1"/>
  <c r="E144" i="1"/>
  <c r="E143" i="1"/>
  <c r="E118" i="1"/>
  <c r="E137" i="1"/>
  <c r="E28" i="1"/>
  <c r="E117" i="1"/>
  <c r="E112" i="1"/>
  <c r="E115" i="1"/>
  <c r="E114" i="1"/>
  <c r="E113" i="1"/>
  <c r="E60" i="1"/>
  <c r="E56" i="1"/>
  <c r="E52" i="1"/>
  <c r="E59" i="1"/>
  <c r="E55" i="1"/>
  <c r="E51" i="1"/>
  <c r="E58" i="1"/>
  <c r="E54" i="1"/>
  <c r="E50" i="1"/>
  <c r="E57" i="1"/>
  <c r="E53" i="1"/>
  <c r="E33" i="1"/>
  <c r="E158" i="1"/>
  <c r="E145" i="1"/>
  <c r="E139" i="1"/>
  <c r="E148" i="1"/>
  <c r="E142" i="1"/>
  <c r="E138" i="1"/>
  <c r="E172" i="1"/>
  <c r="E147" i="1"/>
  <c r="E141" i="1"/>
  <c r="E136" i="1"/>
  <c r="E171" i="1"/>
  <c r="E146" i="1"/>
  <c r="E140" i="1"/>
  <c r="E135" i="1"/>
  <c r="E134" i="1"/>
  <c r="E325" i="1"/>
  <c r="E317" i="1"/>
  <c r="E305" i="1"/>
  <c r="E286" i="1"/>
  <c r="E119" i="1"/>
  <c r="E49" i="1"/>
  <c r="E41" i="1"/>
  <c r="E323" i="1"/>
  <c r="E319" i="1"/>
  <c r="E326" i="1"/>
  <c r="E322" i="1"/>
  <c r="E318" i="1"/>
  <c r="E327" i="1"/>
  <c r="E321" i="1"/>
  <c r="E316" i="1"/>
  <c r="E328" i="1"/>
  <c r="E324" i="1"/>
  <c r="E320" i="1"/>
  <c r="E315" i="1"/>
  <c r="E311" i="1"/>
  <c r="E307" i="1"/>
  <c r="E301" i="1"/>
  <c r="E314" i="1"/>
  <c r="E310" i="1"/>
  <c r="E306" i="1"/>
  <c r="E299" i="1"/>
  <c r="E313" i="1"/>
  <c r="E309" i="1"/>
  <c r="E304" i="1"/>
  <c r="E298" i="1"/>
  <c r="E269" i="1"/>
  <c r="E312" i="1"/>
  <c r="E308" i="1"/>
  <c r="E303" i="1"/>
  <c r="E297" i="1"/>
  <c r="E293" i="1"/>
  <c r="E289" i="1"/>
  <c r="E132" i="1"/>
  <c r="E296" i="1"/>
  <c r="E292" i="1"/>
  <c r="E288" i="1"/>
  <c r="E131" i="1"/>
  <c r="E295" i="1"/>
  <c r="E291" i="1"/>
  <c r="E287" i="1"/>
  <c r="E130" i="1"/>
  <c r="E107" i="1"/>
  <c r="E294" i="1"/>
  <c r="E290" i="1"/>
  <c r="E133" i="1"/>
  <c r="E129" i="1"/>
  <c r="E125" i="1"/>
  <c r="E121" i="1"/>
  <c r="E48" i="1"/>
  <c r="E128" i="1"/>
  <c r="E120" i="1"/>
  <c r="E127" i="1"/>
  <c r="E123" i="1"/>
  <c r="E46" i="1"/>
  <c r="E47" i="1"/>
  <c r="E96" i="1"/>
  <c r="E124" i="1"/>
  <c r="E126" i="1"/>
  <c r="E122" i="1"/>
  <c r="E45" i="1"/>
  <c r="E43" i="1"/>
  <c r="E275" i="1"/>
  <c r="E271" i="1"/>
  <c r="E44" i="1"/>
  <c r="E42" i="1"/>
  <c r="E274" i="1"/>
  <c r="E270" i="1"/>
  <c r="E329" i="1"/>
  <c r="E273" i="1"/>
  <c r="E116" i="1"/>
  <c r="E94" i="1"/>
  <c r="E276" i="1"/>
  <c r="E272" i="1"/>
  <c r="E111" i="1"/>
  <c r="E99" i="1"/>
  <c r="E102" i="1"/>
  <c r="E104" i="1"/>
  <c r="E110" i="1"/>
  <c r="E98" i="1"/>
  <c r="E100" i="1"/>
  <c r="E97" i="1"/>
  <c r="E95" i="1"/>
  <c r="E80" i="1"/>
  <c r="E103" i="1"/>
  <c r="E109" i="1"/>
  <c r="E101" i="1"/>
  <c r="E106" i="1"/>
  <c r="E108" i="1"/>
  <c r="E105" i="1"/>
  <c r="E93" i="1"/>
  <c r="E92" i="1"/>
  <c r="E83" i="1"/>
  <c r="E81" i="1"/>
  <c r="E91" i="1"/>
  <c r="E82" i="1"/>
  <c r="E79" i="1"/>
  <c r="E87" i="1"/>
  <c r="E85" i="1"/>
  <c r="E74" i="1"/>
  <c r="E90" i="1"/>
  <c r="E86" i="1"/>
  <c r="E88" i="1"/>
  <c r="E72" i="1"/>
  <c r="E84" i="1"/>
  <c r="E9" i="1"/>
  <c r="E78" i="1"/>
  <c r="E66" i="1"/>
  <c r="E68" i="1"/>
  <c r="E62" i="1"/>
  <c r="E61" i="1"/>
  <c r="E73" i="1"/>
  <c r="E75" i="1"/>
  <c r="E70" i="1"/>
  <c r="E64" i="1"/>
  <c r="E76" i="1"/>
  <c r="E71" i="1"/>
  <c r="E69" i="1"/>
  <c r="E63" i="1"/>
  <c r="E77" i="1"/>
  <c r="E65" i="1"/>
  <c r="E67" i="1"/>
  <c r="E40" i="1"/>
  <c r="E22" i="1"/>
  <c r="E16" i="1"/>
  <c r="E23" i="1"/>
  <c r="E10" i="1"/>
  <c r="E38" i="1"/>
  <c r="E30" i="1"/>
  <c r="E20" i="1"/>
  <c r="E13" i="1"/>
  <c r="E39" i="1"/>
  <c r="E37" i="1"/>
  <c r="E29" i="1"/>
  <c r="E15" i="1"/>
  <c r="E12" i="1"/>
  <c r="E35" i="1"/>
  <c r="E26" i="1"/>
  <c r="E14" i="1"/>
  <c r="E11" i="1"/>
  <c r="E18" i="1"/>
  <c r="E27" i="1"/>
  <c r="E34" i="1"/>
  <c r="E25" i="1"/>
  <c r="E17" i="1"/>
  <c r="E31" i="1"/>
  <c r="E21" i="1"/>
  <c r="E8" i="1"/>
  <c r="E32" i="1"/>
  <c r="E24" i="1"/>
  <c r="E19" i="1"/>
  <c r="G155" i="1" l="1"/>
  <c r="G156" i="1" s="1"/>
  <c r="G167" i="1" l="1"/>
  <c r="G168" i="1" s="1"/>
  <c r="G169" i="1" s="1"/>
  <c r="G170" i="1" s="1"/>
  <c r="G171" i="1" s="1"/>
  <c r="G172" i="1" s="1"/>
  <c r="G157" i="1"/>
  <c r="G158" i="1" s="1"/>
  <c r="G159" i="1" s="1"/>
  <c r="G160" i="1" s="1"/>
  <c r="G161" i="1" s="1"/>
  <c r="G162" i="1" s="1"/>
  <c r="G163" i="1" s="1"/>
  <c r="G164" i="1" s="1"/>
  <c r="G165" i="1" s="1"/>
  <c r="G166" i="1" s="1"/>
</calcChain>
</file>

<file path=xl/sharedStrings.xml><?xml version="1.0" encoding="utf-8"?>
<sst xmlns="http://schemas.openxmlformats.org/spreadsheetml/2006/main" count="1544" uniqueCount="789">
  <si>
    <t>ردیف</t>
  </si>
  <si>
    <t>نام شرکت اصلی (مادر):</t>
  </si>
  <si>
    <t>نام قدیم شرکت:</t>
  </si>
  <si>
    <t>نام تجاری:</t>
  </si>
  <si>
    <t>کد پستی ده رقمی درفتر مرکزی:</t>
  </si>
  <si>
    <t>صندوق پستی شرکت:</t>
  </si>
  <si>
    <t>تلفن دفتر مرکزی:</t>
  </si>
  <si>
    <t>نمابر دفتر مرکزی:</t>
  </si>
  <si>
    <t>آدرس وب سایت شرکت:</t>
  </si>
  <si>
    <t>پست الکترونیک شرکت:</t>
  </si>
  <si>
    <t>پست الکترونیک اختصاصی ایمن مناقصات:</t>
  </si>
  <si>
    <t>عنوان</t>
  </si>
  <si>
    <t>شرح</t>
  </si>
  <si>
    <t>ملاحظات</t>
  </si>
  <si>
    <t>سطح</t>
  </si>
  <si>
    <t>نوع</t>
  </si>
  <si>
    <t>TITLE</t>
  </si>
  <si>
    <t>ITEM</t>
  </si>
  <si>
    <t>WSB LAYER 1</t>
  </si>
  <si>
    <t>WSB LAYER 2</t>
  </si>
  <si>
    <t>WSB LAYER 3</t>
  </si>
  <si>
    <t>WSB LAYER 4</t>
  </si>
  <si>
    <t>WSB LAYER 5</t>
  </si>
  <si>
    <t>WSB LAYER 6</t>
  </si>
  <si>
    <t>WSB LAYER 7</t>
  </si>
  <si>
    <t>WSB LAYER 8</t>
  </si>
  <si>
    <t>WSB LAYER 9</t>
  </si>
  <si>
    <t>WSB LAYER 10</t>
  </si>
  <si>
    <t>WSB LAYER 11</t>
  </si>
  <si>
    <t>WSB LAYER 12</t>
  </si>
  <si>
    <t>WSB LAYER 13</t>
  </si>
  <si>
    <t>WSB LAYER 14</t>
  </si>
  <si>
    <t>WSB LAYER 15</t>
  </si>
  <si>
    <t>WSB LAYER 16</t>
  </si>
  <si>
    <t>WSB LAYER 17</t>
  </si>
  <si>
    <t>WSB LAYER 18</t>
  </si>
  <si>
    <t>WSB LAYER 19</t>
  </si>
  <si>
    <t>WSB LAYER 20</t>
  </si>
  <si>
    <t>WSB LAYER 21</t>
  </si>
  <si>
    <t>WSB LAYER 22</t>
  </si>
  <si>
    <t>No</t>
  </si>
  <si>
    <t>Red</t>
  </si>
  <si>
    <t>Green</t>
  </si>
  <si>
    <t>Blue</t>
  </si>
  <si>
    <t>Colour</t>
  </si>
  <si>
    <t>Colour Codintion</t>
  </si>
  <si>
    <t>Colours Codintions</t>
  </si>
  <si>
    <t>A</t>
  </si>
  <si>
    <t>B</t>
  </si>
  <si>
    <t>C</t>
  </si>
  <si>
    <t>D</t>
  </si>
  <si>
    <t>IRITEC</t>
  </si>
  <si>
    <t>Energy</t>
  </si>
  <si>
    <t>Fantasy</t>
  </si>
  <si>
    <t>F7AFB3</t>
  </si>
  <si>
    <t>FFA8AC</t>
  </si>
  <si>
    <t>F7C4AF</t>
  </si>
  <si>
    <t>FFC0A8</t>
  </si>
  <si>
    <t>FBDBAC</t>
  </si>
  <si>
    <t>FFDCA8</t>
  </si>
  <si>
    <t>FDC7AA</t>
  </si>
  <si>
    <t>FFCDA8</t>
  </si>
  <si>
    <t>EDD4BA</t>
  </si>
  <si>
    <t>FFD6A8</t>
  </si>
  <si>
    <t>EDDABA</t>
  </si>
  <si>
    <t>FFDFA8</t>
  </si>
  <si>
    <t>F15F66</t>
  </si>
  <si>
    <t>FF5159</t>
  </si>
  <si>
    <t>F1885F</t>
  </si>
  <si>
    <t>FF8151</t>
  </si>
  <si>
    <t>F1B75F</t>
  </si>
  <si>
    <t>FFBA51</t>
  </si>
  <si>
    <t>FC8F54</t>
  </si>
  <si>
    <t>FF8E51</t>
  </si>
  <si>
    <t>DCAB74</t>
  </si>
  <si>
    <t>FFAE51</t>
  </si>
  <si>
    <t>DCB674</t>
  </si>
  <si>
    <t>FFC051</t>
  </si>
  <si>
    <t>EA151E</t>
  </si>
  <si>
    <t>FF000B</t>
  </si>
  <si>
    <t>EA5015</t>
  </si>
  <si>
    <t>FF4700</t>
  </si>
  <si>
    <t>EA9515</t>
  </si>
  <si>
    <t>FF9A00</t>
  </si>
  <si>
    <t>FB5B04</t>
  </si>
  <si>
    <t>FF5900</t>
  </si>
  <si>
    <t>CB8533</t>
  </si>
  <si>
    <t>FF8900</t>
  </si>
  <si>
    <t>CB9433</t>
  </si>
  <si>
    <t>FFA300</t>
  </si>
  <si>
    <t>9A0E14</t>
  </si>
  <si>
    <t>A80007</t>
  </si>
  <si>
    <t>9A350E</t>
  </si>
  <si>
    <t>A82E00</t>
  </si>
  <si>
    <t>9A620E</t>
  </si>
  <si>
    <t>A86500</t>
  </si>
  <si>
    <t>A53B03</t>
  </si>
  <si>
    <t>A83A00</t>
  </si>
  <si>
    <t>A85A00</t>
  </si>
  <si>
    <t>A86B00</t>
  </si>
  <si>
    <t>Aqua</t>
  </si>
  <si>
    <t>D9C2E4</t>
  </si>
  <si>
    <t>DEB6F0</t>
  </si>
  <si>
    <t>E3C2E4</t>
  </si>
  <si>
    <t>F0B6EC</t>
  </si>
  <si>
    <t>E4C2D3</t>
  </si>
  <si>
    <t>F0B6D7</t>
  </si>
  <si>
    <t>BAEDD3</t>
  </si>
  <si>
    <t>A8FFD4</t>
  </si>
  <si>
    <t>BAEDED</t>
  </si>
  <si>
    <t>A8FFFF</t>
  </si>
  <si>
    <t>BAD3ED</t>
  </si>
  <si>
    <t>A8D4FF</t>
  </si>
  <si>
    <t>B586CA</t>
  </si>
  <si>
    <t>BE6DE3</t>
  </si>
  <si>
    <t>C986CA</t>
  </si>
  <si>
    <t>E16DE3</t>
  </si>
  <si>
    <t>CA86A8</t>
  </si>
  <si>
    <t>E36DAF</t>
  </si>
  <si>
    <t>74DCA8</t>
  </si>
  <si>
    <t>51FFA9</t>
  </si>
  <si>
    <t>74DCDC</t>
  </si>
  <si>
    <t>51FFFF</t>
  </si>
  <si>
    <t>74A8DC</t>
  </si>
  <si>
    <t>51A9FF</t>
  </si>
  <si>
    <t>934DB2</t>
  </si>
  <si>
    <t>A129D6</t>
  </si>
  <si>
    <t>B04DB2</t>
  </si>
  <si>
    <t>D329D6</t>
  </si>
  <si>
    <t>B24D80</t>
  </si>
  <si>
    <t>D6298A</t>
  </si>
  <si>
    <t>33CB80</t>
  </si>
  <si>
    <t>00FF82</t>
  </si>
  <si>
    <t>33CBCB</t>
  </si>
  <si>
    <t>00FFFF</t>
  </si>
  <si>
    <t>3380CB</t>
  </si>
  <si>
    <t>691B8D</t>
  </si>
  <si>
    <t>8B1B8D</t>
  </si>
  <si>
    <t>8D1B5B</t>
  </si>
  <si>
    <t>00A855</t>
  </si>
  <si>
    <t>00A8A8</t>
  </si>
  <si>
    <t>0055A8</t>
  </si>
  <si>
    <t>C0EDBA</t>
  </si>
  <si>
    <t>B2FFA8</t>
  </si>
  <si>
    <t>BAEDBA</t>
  </si>
  <si>
    <t>A8FFA8</t>
  </si>
  <si>
    <t>BAEDD4</t>
  </si>
  <si>
    <t>A8FFD5</t>
  </si>
  <si>
    <t>Sunny</t>
  </si>
  <si>
    <t>81DC74</t>
  </si>
  <si>
    <t>66FF51</t>
  </si>
  <si>
    <t>75DC74</t>
  </si>
  <si>
    <t>52FF51</t>
  </si>
  <si>
    <t>74DCAA</t>
  </si>
  <si>
    <t>51FFAC</t>
  </si>
  <si>
    <t>F7D9AF</t>
  </si>
  <si>
    <t>FFDBA8</t>
  </si>
  <si>
    <t>F7E8AF</t>
  </si>
  <si>
    <t>FFECA8</t>
  </si>
  <si>
    <t>F7F5AF</t>
  </si>
  <si>
    <t>FFFCA8</t>
  </si>
  <si>
    <t>46CB33</t>
  </si>
  <si>
    <t>1FFF00</t>
  </si>
  <si>
    <t>34CB33</t>
  </si>
  <si>
    <t>01FF00</t>
  </si>
  <si>
    <t>33CB82</t>
  </si>
  <si>
    <t>00FF85</t>
  </si>
  <si>
    <t>F1B55F</t>
  </si>
  <si>
    <t>FFB851</t>
  </si>
  <si>
    <t>F1D15F</t>
  </si>
  <si>
    <t>FFD951</t>
  </si>
  <si>
    <t>F1EC5F</t>
  </si>
  <si>
    <t>FFFA51</t>
  </si>
  <si>
    <t>2E8622</t>
  </si>
  <si>
    <t>14A800</t>
  </si>
  <si>
    <t>00A800</t>
  </si>
  <si>
    <t>00A857</t>
  </si>
  <si>
    <t>EA9415</t>
  </si>
  <si>
    <t>FF9800</t>
  </si>
  <si>
    <t>EABC15</t>
  </si>
  <si>
    <t>FFC800</t>
  </si>
  <si>
    <t>EAE515</t>
  </si>
  <si>
    <t>FFF900</t>
  </si>
  <si>
    <t>Science</t>
  </si>
  <si>
    <t>9A610E</t>
  </si>
  <si>
    <t>A86400</t>
  </si>
  <si>
    <t>9A7C0E</t>
  </si>
  <si>
    <t>A88400</t>
  </si>
  <si>
    <t>9A970E</t>
  </si>
  <si>
    <t>A8A400</t>
  </si>
  <si>
    <t>CFC8DE</t>
  </si>
  <si>
    <t>CDC0E6</t>
  </si>
  <si>
    <t>D6C8DE</t>
  </si>
  <si>
    <t>D8C0E6</t>
  </si>
  <si>
    <t>DEC8DE</t>
  </si>
  <si>
    <t>E1C4E2</t>
  </si>
  <si>
    <t>Red Accents</t>
  </si>
  <si>
    <t>A091BF</t>
  </si>
  <si>
    <t>9B81CF</t>
  </si>
  <si>
    <t>AF91BF</t>
  </si>
  <si>
    <t>B381CF</t>
  </si>
  <si>
    <t>BD91BF</t>
  </si>
  <si>
    <t>C48AC6</t>
  </si>
  <si>
    <t>F6BFB1</t>
  </si>
  <si>
    <t>FFBAA8</t>
  </si>
  <si>
    <t>FFC6A8</t>
  </si>
  <si>
    <t>FDD3AA</t>
  </si>
  <si>
    <t>FFD2A8</t>
  </si>
  <si>
    <t>745DA1</t>
  </si>
  <si>
    <t>6C46B8</t>
  </si>
  <si>
    <t>895DA1</t>
  </si>
  <si>
    <t>9046B8</t>
  </si>
  <si>
    <t>9F5DA1</t>
  </si>
  <si>
    <t>A953AB</t>
  </si>
  <si>
    <t>EE8062</t>
  </si>
  <si>
    <t>FF7651</t>
  </si>
  <si>
    <t>FCA654</t>
  </si>
  <si>
    <t>FFA551</t>
  </si>
  <si>
    <t>4D3E6A</t>
  </si>
  <si>
    <t>472F79</t>
  </si>
  <si>
    <t>5A3E6A</t>
  </si>
  <si>
    <t>5F2F79</t>
  </si>
  <si>
    <t>693E6A</t>
  </si>
  <si>
    <t>6F3771</t>
  </si>
  <si>
    <t>E64419</t>
  </si>
  <si>
    <t>FF3600</t>
  </si>
  <si>
    <t>FB7D04</t>
  </si>
  <si>
    <t>FF7C00</t>
  </si>
  <si>
    <t>F3B4BA</t>
  </si>
  <si>
    <t>FFA8B0</t>
  </si>
  <si>
    <t>F3BDB4</t>
  </si>
  <si>
    <t>FFB5A8</t>
  </si>
  <si>
    <t>F3CEB4</t>
  </si>
  <si>
    <t>FFCBA8</t>
  </si>
  <si>
    <t>982D10</t>
  </si>
  <si>
    <t>A82300</t>
  </si>
  <si>
    <t>A55203</t>
  </si>
  <si>
    <t>A85100</t>
  </si>
  <si>
    <t>E86875</t>
  </si>
  <si>
    <t>FF5162</t>
  </si>
  <si>
    <t>E87C68</t>
  </si>
  <si>
    <t>FF6C51</t>
  </si>
  <si>
    <t>E89C68</t>
  </si>
  <si>
    <t>FF9751</t>
  </si>
  <si>
    <t>C7DFDE</t>
  </si>
  <si>
    <t>BFE7E5</t>
  </si>
  <si>
    <t>C7D6DF</t>
  </si>
  <si>
    <t>BFD9E7</t>
  </si>
  <si>
    <t>C7CEDF</t>
  </si>
  <si>
    <t>BFCAE7</t>
  </si>
  <si>
    <t>DD2234</t>
  </si>
  <si>
    <t>FF0019</t>
  </si>
  <si>
    <t>DD3E22</t>
  </si>
  <si>
    <t>FF2700</t>
  </si>
  <si>
    <t>DD6E22</t>
  </si>
  <si>
    <t>FF6700</t>
  </si>
  <si>
    <t>90C0BE</t>
  </si>
  <si>
    <t>80D0CD</t>
  </si>
  <si>
    <t>90AFC0</t>
  </si>
  <si>
    <t>80B4D0</t>
  </si>
  <si>
    <t>909DC0</t>
  </si>
  <si>
    <t>8095D0</t>
  </si>
  <si>
    <t>A80010</t>
  </si>
  <si>
    <t>A81900</t>
  </si>
  <si>
    <t>A84300</t>
  </si>
  <si>
    <t>5CA2A0</t>
  </si>
  <si>
    <t>44BBB6</t>
  </si>
  <si>
    <t>5C89A2</t>
  </si>
  <si>
    <t>4491BB</t>
  </si>
  <si>
    <t>5C6FA2</t>
  </si>
  <si>
    <t>4464BB</t>
  </si>
  <si>
    <t>C8DEDE</t>
  </si>
  <si>
    <t>C0E6E5</t>
  </si>
  <si>
    <t>C8DBDE</t>
  </si>
  <si>
    <t>C0E0E6</t>
  </si>
  <si>
    <t>C8D7DE</t>
  </si>
  <si>
    <t>C0DAE6</t>
  </si>
  <si>
    <t>2D7B78</t>
  </si>
  <si>
    <t>3D5B6B</t>
  </si>
  <si>
    <t>2D5F7B</t>
  </si>
  <si>
    <t>3D496B</t>
  </si>
  <si>
    <t>2D427B</t>
  </si>
  <si>
    <t>91BFBE</t>
  </si>
  <si>
    <t>81CFCC</t>
  </si>
  <si>
    <t>91B8BF</t>
  </si>
  <si>
    <t>81C3CF</t>
  </si>
  <si>
    <t>91B0BF</t>
  </si>
  <si>
    <t>81B5CF</t>
  </si>
  <si>
    <t>Eggplant</t>
  </si>
  <si>
    <t>5DA19F</t>
  </si>
  <si>
    <t>46B8B5</t>
  </si>
  <si>
    <t>5D97A1</t>
  </si>
  <si>
    <t>46A7B8</t>
  </si>
  <si>
    <t>5D8BA1</t>
  </si>
  <si>
    <t>4693B8</t>
  </si>
  <si>
    <t>D3EDBA</t>
  </si>
  <si>
    <t>D2FFA8</t>
  </si>
  <si>
    <t>C6EDBA</t>
  </si>
  <si>
    <t>BCFFA8</t>
  </si>
  <si>
    <t>BAEDBB</t>
  </si>
  <si>
    <t>A8FFAA</t>
  </si>
  <si>
    <t>3E6A69</t>
  </si>
  <si>
    <t>2F7977</t>
  </si>
  <si>
    <t>3E636A</t>
  </si>
  <si>
    <t>2F6E79</t>
  </si>
  <si>
    <t>3E5C6A</t>
  </si>
  <si>
    <t>2F6179</t>
  </si>
  <si>
    <t>A7DC74</t>
  </si>
  <si>
    <t>A6FF51</t>
  </si>
  <si>
    <t>8DDC74</t>
  </si>
  <si>
    <t>7AFF51</t>
  </si>
  <si>
    <t>74DC77</t>
  </si>
  <si>
    <t>51FF55</t>
  </si>
  <si>
    <t>Sports</t>
  </si>
  <si>
    <t>7ECB33</t>
  </si>
  <si>
    <t>7DFF00</t>
  </si>
  <si>
    <t>57CB33</t>
  </si>
  <si>
    <t>3CFF00</t>
  </si>
  <si>
    <t>33CB37</t>
  </si>
  <si>
    <t>00FF06</t>
  </si>
  <si>
    <t>F7E4AF</t>
  </si>
  <si>
    <t>FFE8A8</t>
  </si>
  <si>
    <t>F7EDAF</t>
  </si>
  <si>
    <t>FFF2A8</t>
  </si>
  <si>
    <t>52A800</t>
  </si>
  <si>
    <t>27A800</t>
  </si>
  <si>
    <t>00A803</t>
  </si>
  <si>
    <t>F1CB5F</t>
  </si>
  <si>
    <t>FFD251</t>
  </si>
  <si>
    <t>F1DC5F</t>
  </si>
  <si>
    <t>FFE651</t>
  </si>
  <si>
    <t>D8BAED</t>
  </si>
  <si>
    <t>DCA8FF</t>
  </si>
  <si>
    <t>E0BAED</t>
  </si>
  <si>
    <t>EAA8FF</t>
  </si>
  <si>
    <t>E9BAED</t>
  </si>
  <si>
    <t>F9A8FF</t>
  </si>
  <si>
    <t>EAB315</t>
  </si>
  <si>
    <t>FFBD00</t>
  </si>
  <si>
    <t>EACC15</t>
  </si>
  <si>
    <t>FFDB00</t>
  </si>
  <si>
    <t>B274DC</t>
  </si>
  <si>
    <t>B951FF</t>
  </si>
  <si>
    <t>C374DC</t>
  </si>
  <si>
    <t>D651FF</t>
  </si>
  <si>
    <t>D574DC</t>
  </si>
  <si>
    <t>F351FF</t>
  </si>
  <si>
    <t>9A750E</t>
  </si>
  <si>
    <t>A87C00</t>
  </si>
  <si>
    <t>9A860E</t>
  </si>
  <si>
    <t>A89000</t>
  </si>
  <si>
    <t>8E33CB</t>
  </si>
  <si>
    <t>9900FF</t>
  </si>
  <si>
    <t>A733CB</t>
  </si>
  <si>
    <t>C300FF</t>
  </si>
  <si>
    <t>C133CB</t>
  </si>
  <si>
    <t>EE00FF</t>
  </si>
  <si>
    <t>F3B4C8</t>
  </si>
  <si>
    <t>FFA8C3</t>
  </si>
  <si>
    <t>F3B4B5</t>
  </si>
  <si>
    <t>FFA8A9</t>
  </si>
  <si>
    <t>FFB4A8</t>
  </si>
  <si>
    <t>5D2286</t>
  </si>
  <si>
    <t>6400A8</t>
  </si>
  <si>
    <t>6E2286</t>
  </si>
  <si>
    <t>8000A8</t>
  </si>
  <si>
    <t>7F2286</t>
  </si>
  <si>
    <t>9D00A8</t>
  </si>
  <si>
    <t>E76990</t>
  </si>
  <si>
    <t>FF5187</t>
  </si>
  <si>
    <t>E7696B</t>
  </si>
  <si>
    <t>FF5154</t>
  </si>
  <si>
    <t>E77B69</t>
  </si>
  <si>
    <t>FF6951</t>
  </si>
  <si>
    <t>Contrast</t>
  </si>
  <si>
    <t>DC235C</t>
  </si>
  <si>
    <t>FF004F</t>
  </si>
  <si>
    <t>DC2326</t>
  </si>
  <si>
    <t>FF0004</t>
  </si>
  <si>
    <t>DC3C23</t>
  </si>
  <si>
    <t>FF2300</t>
  </si>
  <si>
    <t>F6D2B1</t>
  </si>
  <si>
    <t>FFD1A8</t>
  </si>
  <si>
    <t>F6D9B1</t>
  </si>
  <si>
    <t>F6E1B1</t>
  </si>
  <si>
    <t>FFE5A8</t>
  </si>
  <si>
    <t>91173D</t>
  </si>
  <si>
    <t>A80034</t>
  </si>
  <si>
    <t>A80002</t>
  </si>
  <si>
    <t>A81700</t>
  </si>
  <si>
    <t>EEA562</t>
  </si>
  <si>
    <t>FFA451</t>
  </si>
  <si>
    <t>EEB462</t>
  </si>
  <si>
    <t>EEC562</t>
  </si>
  <si>
    <t>FFCC51</t>
  </si>
  <si>
    <t>BEBAED</t>
  </si>
  <si>
    <t>AFA8FF</t>
  </si>
  <si>
    <t>D0BAED</t>
  </si>
  <si>
    <t>CDA8FF</t>
  </si>
  <si>
    <t>7D74DC</t>
  </si>
  <si>
    <t>5F51FF</t>
  </si>
  <si>
    <t>A174DC</t>
  </si>
  <si>
    <t>9B51FF</t>
  </si>
  <si>
    <t>A85000</t>
  </si>
  <si>
    <t>A87700</t>
  </si>
  <si>
    <t>0082FF</t>
  </si>
  <si>
    <t>4033CB</t>
  </si>
  <si>
    <t>1500FF</t>
  </si>
  <si>
    <t>7433CB</t>
  </si>
  <si>
    <t>6C00FF</t>
  </si>
  <si>
    <t>BAE2ED</t>
  </si>
  <si>
    <t>A8EDFF</t>
  </si>
  <si>
    <t>BACFED</t>
  </si>
  <si>
    <t>A8CBFF</t>
  </si>
  <si>
    <t>BABAED</t>
  </si>
  <si>
    <t>A8A9FF</t>
  </si>
  <si>
    <t>2A2286</t>
  </si>
  <si>
    <t>0D00A8</t>
  </si>
  <si>
    <t>4D2286</t>
  </si>
  <si>
    <t>4700A8</t>
  </si>
  <si>
    <t>74C6DC</t>
  </si>
  <si>
    <t>51DBFF</t>
  </si>
  <si>
    <t>749EDC</t>
  </si>
  <si>
    <t>5197FF</t>
  </si>
  <si>
    <t>7476DC</t>
  </si>
  <si>
    <t>5154FF</t>
  </si>
  <si>
    <t>33ACCB</t>
  </si>
  <si>
    <t>00CBFF</t>
  </si>
  <si>
    <t>3371CB</t>
  </si>
  <si>
    <t>0067FF</t>
  </si>
  <si>
    <t>3336CB</t>
  </si>
  <si>
    <t>0004FF</t>
  </si>
  <si>
    <t>0085A8</t>
  </si>
  <si>
    <t>224A86</t>
  </si>
  <si>
    <t>0043A8</t>
  </si>
  <si>
    <t>0002A8</t>
  </si>
  <si>
    <t>*</t>
  </si>
  <si>
    <t>الزامی</t>
  </si>
  <si>
    <t>آدرس دفتر مرکزی:</t>
  </si>
  <si>
    <t>QBS CODE</t>
  </si>
  <si>
    <t>اطلاعات ثبت و بهره برداری شرکت را وارد نمایید:</t>
  </si>
  <si>
    <t>درصورت اخذ گواهینامه های مدیریت کیفیت، محیط زیست و ... اطلاعات آنها را وارد نمایید:</t>
  </si>
  <si>
    <t>چنانچه عضو موسسات پژوهشی، تحقیقاتی، انجمنهای علمی، صنعتی، اتحادیه ها و سایر می باشید، مدارک آن را پیوست نمایید:</t>
  </si>
  <si>
    <t>اطلاعات مربوط به سهامدارن/شرکاء را وارد نمایید (شراکت نامه کلی پیوست شود)</t>
  </si>
  <si>
    <t>سوابق و اطلاعات رئیس هیئت مدیره، مدیر عامل و اعضای هیئت مدیره و بازرسان را وارد نمایید:</t>
  </si>
  <si>
    <t>اطلاعات کارکنان و سطوح تحصیلی آنان را وارد نمایید (در صورت عدم وجود هر یک، مقدار صفر را وارد نمایید)</t>
  </si>
  <si>
    <t>اطلاعات مالی زیر را برای حداکثر 5 سال گذشته به تفکیک وارد نمایید:</t>
  </si>
  <si>
    <t>اگر تا به حال نام شرکت شما در فهرست منابع شرکتهای زیرمجموعه وزارت نفت ثبت گردیده است، لطفاً اعلام بفرمایید:</t>
  </si>
  <si>
    <t>پیوست کروکی دفتر مرکزی:</t>
  </si>
  <si>
    <t>نوع شرکت:</t>
  </si>
  <si>
    <t>نوع مالکیت:</t>
  </si>
  <si>
    <t>مدت تشکیل شرکت:</t>
  </si>
  <si>
    <t>کد اقتصادی:</t>
  </si>
  <si>
    <t>پیوست اظهارنامه تاسیس:</t>
  </si>
  <si>
    <t>پیوست آخرین شراکت نامه سهامداران:</t>
  </si>
  <si>
    <t>سرمایه ثبت شده شرکت:</t>
  </si>
  <si>
    <t>آخرین تغییرات شرکت:</t>
  </si>
  <si>
    <t>تعداد کل سهامداران:</t>
  </si>
  <si>
    <t>تعداد کل سهام:</t>
  </si>
  <si>
    <t>پیوست اساسنامه:</t>
  </si>
  <si>
    <t>نام کارخانه / کارگاه:</t>
  </si>
  <si>
    <t>تاریخ تاسیس:</t>
  </si>
  <si>
    <t>تاریخ بهره برداری:</t>
  </si>
  <si>
    <t>آدرس:</t>
  </si>
  <si>
    <t>پیوست کروکی:</t>
  </si>
  <si>
    <t>کد پستی ده رقمی:</t>
  </si>
  <si>
    <t>صندوق پستی:</t>
  </si>
  <si>
    <t>تلفن:</t>
  </si>
  <si>
    <t>نمابر:</t>
  </si>
  <si>
    <t>پست الکترونیکی:</t>
  </si>
  <si>
    <t>تلفن دفتر فروش:</t>
  </si>
  <si>
    <t>نام شرکت:</t>
  </si>
  <si>
    <t>شناسه ملی:</t>
  </si>
  <si>
    <t>شماره ثبت:</t>
  </si>
  <si>
    <t>تاریخ ثبت:</t>
  </si>
  <si>
    <t>محل ثبت:</t>
  </si>
  <si>
    <t>کد پستی 10 رقمی:</t>
  </si>
  <si>
    <t>پیوست مدرک:</t>
  </si>
  <si>
    <t>نام انبار:</t>
  </si>
  <si>
    <t>مالکیت انبار:</t>
  </si>
  <si>
    <t>متراژ فضای مسقف (مترمربع):</t>
  </si>
  <si>
    <t>متراژ فضای غیرمسقف (مترمربع):</t>
  </si>
  <si>
    <t>متراژ فضای اداری مسقف (مترمربع):</t>
  </si>
  <si>
    <t>متراژ فضای اداری غیرمسقف (مترمربع):</t>
  </si>
  <si>
    <t>نوع فضای اداری مسقف:</t>
  </si>
  <si>
    <t>ملکی / استیجاری</t>
  </si>
  <si>
    <t>نوع فضای اداری غیرمسقف:</t>
  </si>
  <si>
    <t>مجموع متراژ فضای اداری (مترمربع):</t>
  </si>
  <si>
    <t>شماره گواهینامه:</t>
  </si>
  <si>
    <t>مرجع صدور:</t>
  </si>
  <si>
    <t>تاریخ اخذ:</t>
  </si>
  <si>
    <t>تاریخ انقضاء:</t>
  </si>
  <si>
    <t>پیوست گواهینامه:</t>
  </si>
  <si>
    <t>توضیحات:</t>
  </si>
  <si>
    <t>عنوان گواهینامه:</t>
  </si>
  <si>
    <t>پیوست گواهینامه ها و مدارک:</t>
  </si>
  <si>
    <t>نام و نام خانوادگی:</t>
  </si>
  <si>
    <t>کد ملی:</t>
  </si>
  <si>
    <t>سمت در شرکت:</t>
  </si>
  <si>
    <t>درصد سهام:</t>
  </si>
  <si>
    <t>حطیه اختیارات:</t>
  </si>
  <si>
    <t>پایه تحصیلی:</t>
  </si>
  <si>
    <t>رشته تحصیلی:</t>
  </si>
  <si>
    <t>کل سابقه کار (سال):</t>
  </si>
  <si>
    <t>سابقه کار در این شرکت (سال):</t>
  </si>
  <si>
    <t>پیوست رزومه:</t>
  </si>
  <si>
    <t>مسئولیت امضاء اوراق:</t>
  </si>
  <si>
    <t>تعداد کل کارکنان فنی دفتر:</t>
  </si>
  <si>
    <t>تعداد کل کارکنان غیرفنی دفتر:</t>
  </si>
  <si>
    <t>تعداد کارکنان زیر دیپلم:</t>
  </si>
  <si>
    <t>تعداد کل کارکنان فنی کارگاه:</t>
  </si>
  <si>
    <t>تعداد کل کارکنان غیرفنی کارگاه:</t>
  </si>
  <si>
    <t>تعداد کارکنان فوق دیپلم فنی:</t>
  </si>
  <si>
    <t>تعداد کارکنان فوق دیپلم غیر فنی:</t>
  </si>
  <si>
    <t>تعداد کارکنان لیسانس فنی:</t>
  </si>
  <si>
    <t>تعداد کارکنان لیسانس غیرفنی:</t>
  </si>
  <si>
    <t>تعداد کارکنان فوق لیسانس فنی:</t>
  </si>
  <si>
    <t>تعداد کارکنان فوق لیسانس غیرفنی:</t>
  </si>
  <si>
    <t>تعداد کارکنان دکترای فنی:</t>
  </si>
  <si>
    <t>تعداد کارکنان دکترای غیرفنی:</t>
  </si>
  <si>
    <t>تعداد کارکنان دیپلم:</t>
  </si>
  <si>
    <t>نام شرکت طرف قرارداد (کارفرما):</t>
  </si>
  <si>
    <t>زمینه فعالیت کارفرما:</t>
  </si>
  <si>
    <t>شماره قرارداد:</t>
  </si>
  <si>
    <t>تاریخ انعقاد قرارداد:</t>
  </si>
  <si>
    <t>مدت قرارداد (ماه):</t>
  </si>
  <si>
    <t>آخرین تاریخ تحویل:</t>
  </si>
  <si>
    <t>وضعیت قرارداد:</t>
  </si>
  <si>
    <t>حجم ریالی قرارداد:</t>
  </si>
  <si>
    <t>حجم ارزی قرارداد:</t>
  </si>
  <si>
    <t>نوع ارز:</t>
  </si>
  <si>
    <t>اطلاعات کالا / کالاهای تحت قرارداد:</t>
  </si>
  <si>
    <t>درصد پیشرفت:</t>
  </si>
  <si>
    <t>پیوست نامه حسن انجام کار/تایید کیفی محصول:</t>
  </si>
  <si>
    <t>پیوست مدارک قرارداد:</t>
  </si>
  <si>
    <t>نام و نام خانوادگی /نام شرکت:</t>
  </si>
  <si>
    <t>ملیت:</t>
  </si>
  <si>
    <t>نوع سهام:</t>
  </si>
  <si>
    <t>نوع سهامدار:</t>
  </si>
  <si>
    <t>پیوست شراکت نامه:</t>
  </si>
  <si>
    <t>حجم پول در گردش (ریالی):</t>
  </si>
  <si>
    <t>حجم پول در گردش (ارزی):</t>
  </si>
  <si>
    <t>میزان سود/زیان: (ریال):</t>
  </si>
  <si>
    <t>پیوست اظهارنامه مالیاتی قطعی/تشخیصی:</t>
  </si>
  <si>
    <t>پیوست ترازنامه مالی:</t>
  </si>
  <si>
    <t>پیوست آخرین گزارش مجمع:</t>
  </si>
  <si>
    <t>پیوست حسابرسی با مرجع ناظر:</t>
  </si>
  <si>
    <t>پیوست اظهارنامه مالیاتی علی الحساب:</t>
  </si>
  <si>
    <t>نوع بیمه:</t>
  </si>
  <si>
    <t>موضوع بیمه:</t>
  </si>
  <si>
    <t>شرکت بیمه گر:</t>
  </si>
  <si>
    <t>تاریخ شروع:</t>
  </si>
  <si>
    <t>تاریخ پایان:</t>
  </si>
  <si>
    <t>پیوست بیمه نامه:</t>
  </si>
  <si>
    <t>تاریخ ورود به فهرست منابع:</t>
  </si>
  <si>
    <t>نام شرکت صاحب فهرست:</t>
  </si>
  <si>
    <t>نام شرکت بازرسی:</t>
  </si>
  <si>
    <t>موضوع بازرسی:</t>
  </si>
  <si>
    <t>پیوست گواهینامه صادره بازرسی شخص ثالث:</t>
  </si>
  <si>
    <t>نام محصول:</t>
  </si>
  <si>
    <t>نام محصول (لاتین):</t>
  </si>
  <si>
    <t>نفت کد (کد شرکتی):</t>
  </si>
  <si>
    <t>شماره طبقه بندی کالای وزارت نفت - MESC:</t>
  </si>
  <si>
    <t>شرح محصول (مشخصات فنی محصول):</t>
  </si>
  <si>
    <t>واحد شمارش:</t>
  </si>
  <si>
    <t>نوع (کلاس):</t>
  </si>
  <si>
    <t>نام تجاری محصول:</t>
  </si>
  <si>
    <t>نام تجاری محصول (لاتین):</t>
  </si>
  <si>
    <t>واحد بسته بندی کالا:</t>
  </si>
  <si>
    <t>شماره فنی:</t>
  </si>
  <si>
    <t>شماره استاندارد:</t>
  </si>
  <si>
    <t>مدت گارانتی (ماه):</t>
  </si>
  <si>
    <t>مدت پشتیبانی (ماه):</t>
  </si>
  <si>
    <t>محصول مورد گواهی:</t>
  </si>
  <si>
    <t>کشور:</t>
  </si>
  <si>
    <t>پیوست گواهی:</t>
  </si>
  <si>
    <t>شرکت صاحب گواهی:</t>
  </si>
  <si>
    <t>Browse</t>
  </si>
  <si>
    <t>حجم هریک از فایلهای پیوست در این پرسشنامه نمی‌تواند از 3 مگابایت بیشتر باشد.</t>
  </si>
  <si>
    <t>حقیقی/حقوقی</t>
  </si>
  <si>
    <t>اطلاعات کارخانجات یا کارگاه های مربوط به شرکت اصلی را وارد نمایید:</t>
  </si>
  <si>
    <t>در صورت دارا بودن شرکتهای فرعی یا تابعه حقوقی اطلاعات مربوطه را درج نمایید:</t>
  </si>
  <si>
    <t>اطلاعات مربوط به انبارهای شرکت را وارد نمایید:</t>
  </si>
  <si>
    <t>اطلاعات فضای اداری و کارگاهی مورد استفاده خود را (برحسب مترمربع) مطابق با موارد زیر وارد نمایید، در صورت عدم وجود هر یک از موارد، مقدار صفر را وارد نمایید:</t>
  </si>
  <si>
    <t>متراژ فضای کارگاهی مسقف (مترمربع):</t>
  </si>
  <si>
    <t>نوع فضای کارگاهی مسقف:</t>
  </si>
  <si>
    <t>متراژ فضای کارگاهی غیرمسقف (مترمربع):</t>
  </si>
  <si>
    <t>نوع فضای کارگاهی غیرمسقف:</t>
  </si>
  <si>
    <t>متراژ فضای فنی مسقف (مترمربع):</t>
  </si>
  <si>
    <t>متراژ فضای غیرفنی مسقف (مترمربع):</t>
  </si>
  <si>
    <t>ایران کد (کد ملی محصول):</t>
  </si>
  <si>
    <t>ظرفیت تولید اسمی (برحسب واحد شمارش در سال)</t>
  </si>
  <si>
    <t>ظرفیت تولید واقعی (برحسب واحد شمارش در سال)</t>
  </si>
  <si>
    <t>پیوست استاندارد زیست محیطی:</t>
  </si>
  <si>
    <t>تصویر محصول (ترجیحاً سه بعدی):</t>
  </si>
  <si>
    <t>پیوست روش بسته بندی و نگهداری:</t>
  </si>
  <si>
    <t>پیوست دستورالعمل کاربردی:</t>
  </si>
  <si>
    <t>پیوست تاییدیه کیفی:</t>
  </si>
  <si>
    <t>نام موسسه استاندارد</t>
  </si>
  <si>
    <t>استاندارد محصول:</t>
  </si>
  <si>
    <t>اعتبار قیمت تا تاریخ:</t>
  </si>
  <si>
    <t>قیمت پیشنهادی هر پارت:</t>
  </si>
  <si>
    <t>مقدار/تعداد محصول در هر پارت:</t>
  </si>
  <si>
    <t>نسخه استاندارد:</t>
  </si>
  <si>
    <t>شرکت صادرکننده گواهی انطباق استاندارد:</t>
  </si>
  <si>
    <t>تاریخ اخذ گواهی:</t>
  </si>
  <si>
    <t>تایخ انقضای گواهی:</t>
  </si>
  <si>
    <t>پیوست فرم مراحل کنترل کیفیت:</t>
  </si>
  <si>
    <t>پیوست مدارک آزمایش عملکرد محصول:</t>
  </si>
  <si>
    <t>اطلاعات تولید کل در سه سال گذشته را وارد نمایید:</t>
  </si>
  <si>
    <t>سال:</t>
  </si>
  <si>
    <t>ظرفیت کل تولید اسمی:</t>
  </si>
  <si>
    <t>ظرفیت کل تولید واقعی:</t>
  </si>
  <si>
    <t>واحد تولید:</t>
  </si>
  <si>
    <t>تعداد شیفت:</t>
  </si>
  <si>
    <t>میزان تولید واقعی شیفت 1:</t>
  </si>
  <si>
    <t>میزان تولید واقعی شیفت 2:</t>
  </si>
  <si>
    <t>میزان تولید واقعی شیفت 3:</t>
  </si>
  <si>
    <t>درصورت محصولات شما تحت لیسانس (گواهی) تولید می شود، اطلاعات مربوطه را وارد نمایید:</t>
  </si>
  <si>
    <t>نوع دستگاه:</t>
  </si>
  <si>
    <t>تعداد:</t>
  </si>
  <si>
    <t>تاریخ ساخت:</t>
  </si>
  <si>
    <t>ظرفیت:</t>
  </si>
  <si>
    <t>میزان کارکرد:</t>
  </si>
  <si>
    <t>در صورتی که در بخشهای طراحی و مهندسی از دیگر شرکتها استفاده می نمایید، اطلاعات آنها را وارد نمایید:</t>
  </si>
  <si>
    <t>نام شرکت همکار:</t>
  </si>
  <si>
    <t>تاریخ شروع همکاری:</t>
  </si>
  <si>
    <t>مدت همکاری:</t>
  </si>
  <si>
    <t>نحوه مشارکت:</t>
  </si>
  <si>
    <t>پیوست مدارک و سوابق همکاری:</t>
  </si>
  <si>
    <t>مشخصات ماشین الات موجود در کارخانه را وارد نمایید:</t>
  </si>
  <si>
    <t>درصورتی که از مواد اولیه، قطعات و یا خدمات شرکتها یا کارخانجات دیگر استفاده می نمایید، اطلاعات تامین کنندگان این کالا و خدمات را وارد نمایید.</t>
  </si>
  <si>
    <t>مواد/ قطعاه یا خدمات:</t>
  </si>
  <si>
    <t>شرکت تامین کننده:</t>
  </si>
  <si>
    <t>ملیت تامین کننده:</t>
  </si>
  <si>
    <t>پیوست گواهینامه ها/استانداردها:</t>
  </si>
  <si>
    <t>پیوست اقدامات کنترلی و بازرسی کواد اولیه:</t>
  </si>
  <si>
    <t>سمت:</t>
  </si>
  <si>
    <t>تحصص:</t>
  </si>
  <si>
    <t>تحصیلات:</t>
  </si>
  <si>
    <t>کل سابقه کار:</t>
  </si>
  <si>
    <t>سابقه کار در این شرکت:</t>
  </si>
  <si>
    <t>اطلاعات مربوط به کارشناسان بخش طراحی و مهندسی را وارد نمایید:</t>
  </si>
  <si>
    <t>اطلاعات نرم افزارهای مورد استفاده خود در بخش طراحی و مهندسی را وارد نماید:</t>
  </si>
  <si>
    <t>نام نرم افزار:</t>
  </si>
  <si>
    <t>شماره نسخه:</t>
  </si>
  <si>
    <t>سال تولید:</t>
  </si>
  <si>
    <t>مالکیت:</t>
  </si>
  <si>
    <t>اطلاعات طرح ها و پروژه ها تحقیقاتی را که تا کنون به انجام رسیده/در دست انجام است، وارد نمایید:</t>
  </si>
  <si>
    <t>نام پروژه:</t>
  </si>
  <si>
    <t>هدف پروژه:</t>
  </si>
  <si>
    <t>بودجه پروژه (ریال):</t>
  </si>
  <si>
    <t>هزینه پروژه (ریال):</t>
  </si>
  <si>
    <t>دانشگاه/مرکز علمی حامی طرح:</t>
  </si>
  <si>
    <t>پیوست مدارک مربوطه:</t>
  </si>
  <si>
    <t>مشخصات تجهیزات مورد استفاده در آزمایشگاه های کنترل کیفیت را وارد نمایید:</t>
  </si>
  <si>
    <t>نام دستگاه:</t>
  </si>
  <si>
    <t>کشور سازنده:</t>
  </si>
  <si>
    <t>سال ساخت:</t>
  </si>
  <si>
    <t>تاریخ آخرین کالیبراسیون:</t>
  </si>
  <si>
    <t>شرکت کالیبره کننده:</t>
  </si>
  <si>
    <t>شرکت کالیبره کننده اصلی (First Stage):</t>
  </si>
  <si>
    <t>ملیت شرکت کالیبره کننده اصلی:</t>
  </si>
  <si>
    <t>پیوست مدارک کالیبراسیون داخلی:</t>
  </si>
  <si>
    <t>پیوست مجوزهای اخذ شده از شرکت کالیبره کننده اصلی:</t>
  </si>
  <si>
    <t>پیوست QCplan محصولات، مراحل و استانداردهای مربوطه:</t>
  </si>
  <si>
    <t>بخش مربوطه:</t>
  </si>
  <si>
    <t>QA/QC</t>
  </si>
  <si>
    <t>در صورتیکه بازرسی فنی شخص ثالث بر فعالیتهای شما نظارت دارد، اطلاعات مربوط به بازرسی فنی را وارد نمایید:</t>
  </si>
  <si>
    <t>پیوست قرارداد:</t>
  </si>
  <si>
    <t>تعداد/مقدار:</t>
  </si>
  <si>
    <t>کشور مقصد کالا:</t>
  </si>
  <si>
    <t>کارفرما:</t>
  </si>
  <si>
    <t>شرح کالا:</t>
  </si>
  <si>
    <t>سال صادرات:</t>
  </si>
  <si>
    <t>سوابق قراردادهای منعقده در طول 5 سال گذشته را وارد نمایید. توجه نمایید، که قراردادهای منعقده با وزارت نفت در اولویت هستند و قراردادها می تواند، مشتمل بر قراردادهای پایان یافته یا در دست اجرا باشد، در صورتی که قراردادی شامل بیش از یک قلم کالاست، اطلاعات کلیه کالاها قرارداد را وارد نمایید:</t>
  </si>
  <si>
    <t>ایران کد:</t>
  </si>
  <si>
    <t>چنانچه درصدد توسعه کارخانه می باشید، برنامه های آتی خود را اعلام نمایید:</t>
  </si>
  <si>
    <t>برنامه های توسعه آتی:</t>
  </si>
  <si>
    <t>در صورتی که از خدمات شرکتهای بیمه جهت کارکنان، محصولات، ابنیه و ... استفاده می کنید، اطلاعات بیمه را وارد نمایید:</t>
  </si>
  <si>
    <t>درصورتی که طی 5 سال گذشته صادراتی به کشورهای خارجی داشته اید، اطلاعات آن را وارد نمایید:</t>
  </si>
  <si>
    <t>سوابق کارکنان فنی شرکت در بخشهای QC/QA را وارد نمایید:</t>
  </si>
  <si>
    <t>بودجه برآوردی (ریالی):</t>
  </si>
  <si>
    <t>هزینه مصرفی (ریالی):</t>
  </si>
  <si>
    <t>مدت زمان تخمینی تحویل هر پارت (روز):</t>
  </si>
  <si>
    <t>پیوست گواهی استاندارد:</t>
  </si>
  <si>
    <t>پیوست گواهی به تایید محصول در آزمایشگاه ثالث:</t>
  </si>
  <si>
    <t>مستند نقشه فنی:</t>
  </si>
  <si>
    <t>مستند روش ساخت:</t>
  </si>
  <si>
    <t>مشحصات محصولات تولیدی شرکت خود را مورد به مورد با دقت وارد نمایید، سعی نمایید، کلیه اطلاعات محصول وارد شده و حتی الامکان، اطلاعاتی از قلم نیافتد:</t>
  </si>
  <si>
    <t>در صورت وجود اطلاعات دفتر/دفاتر فروش، اطلاعات زیر را وارد نمایید:</t>
  </si>
  <si>
    <t>پیوست پروانه بهره برداری:</t>
  </si>
  <si>
    <t>پیوست اولین آگهی روزنامه رسمی:</t>
  </si>
  <si>
    <t>پیوست آخرین آگهی روزنامه رسمی:</t>
  </si>
  <si>
    <t>سازنده محترم اطلاعات عمومی شرکت خود را وارد کنید:</t>
  </si>
  <si>
    <t>کد 5 رقمی عضویت ایران کد:</t>
  </si>
  <si>
    <t>درصورت دارا بودن هرگونه نمایندگی داخلی یا خارجی، مدارک و تاییدیه را از شرکتهای اصلی و هر گونه مجوز فعالیت و پروانه کاز از وزارتخانه ها، موسسات، انجمنها، و اتخادیه ها پیوست نمایید:</t>
  </si>
  <si>
    <t>اگر شرکت مجهز به بخش تحقیق و توسعه (R&amp;D) می باشد، تحقیقات، بودجه و هزینه های سه سال گذشته این بخش را وارد نمایید:</t>
  </si>
  <si>
    <t>پرسشنامه ارزیابی کیفی سازندگان</t>
  </si>
  <si>
    <t>فهرست بازنگری های مدرک</t>
  </si>
  <si>
    <t>تایید کننده مدرک</t>
  </si>
  <si>
    <t>بررسی کننده مدرک</t>
  </si>
  <si>
    <t>تهیه کننده مدرک</t>
  </si>
  <si>
    <t>تاریخ میلادی</t>
  </si>
  <si>
    <t>تاریخ هجری شمسی</t>
  </si>
  <si>
    <t>روز</t>
  </si>
  <si>
    <t>بازنگری</t>
  </si>
  <si>
    <t>مدیرعامل</t>
  </si>
  <si>
    <t>مدیر پروژه</t>
  </si>
  <si>
    <t>نادر آرمیان</t>
  </si>
  <si>
    <t>NA</t>
  </si>
  <si>
    <t>FA</t>
  </si>
  <si>
    <t>001</t>
  </si>
  <si>
    <t>NIOC</t>
  </si>
  <si>
    <t>تهیه کننده</t>
  </si>
  <si>
    <t>زبان</t>
  </si>
  <si>
    <t>شماره سریال</t>
  </si>
  <si>
    <t>عنوان مدرک</t>
  </si>
  <si>
    <t>تاریخ</t>
  </si>
  <si>
    <t>شماره قرارداد</t>
  </si>
  <si>
    <t>کارفرما</t>
  </si>
  <si>
    <t xml:space="preserve">بازنگری: </t>
  </si>
  <si>
    <t xml:space="preserve">شماره گزارش: </t>
  </si>
  <si>
    <t xml:space="preserve">تاریخ گزارش: </t>
  </si>
  <si>
    <t xml:space="preserve">شماره قرارداد: </t>
  </si>
  <si>
    <t>صفحه</t>
  </si>
  <si>
    <t>-</t>
  </si>
  <si>
    <t>فهرست مطالب</t>
  </si>
  <si>
    <t>فهرست بازنگری صفحات گزارش</t>
  </si>
  <si>
    <t>جلد گزارش</t>
  </si>
  <si>
    <t>واحد شمارش</t>
  </si>
  <si>
    <t>مقدار</t>
  </si>
  <si>
    <t>قیمت واحد (ریال)</t>
  </si>
  <si>
    <t>قیمت کل (ریال)</t>
  </si>
  <si>
    <t>Sunday</t>
  </si>
  <si>
    <t>یکشنبه</t>
  </si>
  <si>
    <t>Monday</t>
  </si>
  <si>
    <t>دوشنبه</t>
  </si>
  <si>
    <t>Tuesday</t>
  </si>
  <si>
    <t>سه شنبه</t>
  </si>
  <si>
    <t>Wednesday</t>
  </si>
  <si>
    <t>چهار شنبه</t>
  </si>
  <si>
    <t>Thursday</t>
  </si>
  <si>
    <t>پنج شنبه</t>
  </si>
  <si>
    <t>Friday</t>
  </si>
  <si>
    <t>جمعه</t>
  </si>
  <si>
    <t>1357/11/22</t>
  </si>
  <si>
    <t>Saturday</t>
  </si>
  <si>
    <t>شنبه</t>
  </si>
  <si>
    <t>1400/10/16</t>
  </si>
  <si>
    <t>January</t>
  </si>
  <si>
    <t>فروردین</t>
  </si>
  <si>
    <t>February</t>
  </si>
  <si>
    <t>اردیبهشت</t>
  </si>
  <si>
    <t>March</t>
  </si>
  <si>
    <t>خرداد</t>
  </si>
  <si>
    <t>April</t>
  </si>
  <si>
    <t>تیر</t>
  </si>
  <si>
    <t>May</t>
  </si>
  <si>
    <t>مرداد</t>
  </si>
  <si>
    <t>June</t>
  </si>
  <si>
    <t>شهریور</t>
  </si>
  <si>
    <t>July</t>
  </si>
  <si>
    <t>مهر</t>
  </si>
  <si>
    <t>August</t>
  </si>
  <si>
    <t>آبان</t>
  </si>
  <si>
    <t>September</t>
  </si>
  <si>
    <t>آذر</t>
  </si>
  <si>
    <t>October</t>
  </si>
  <si>
    <t>دی</t>
  </si>
  <si>
    <t>November</t>
  </si>
  <si>
    <t>بهمن</t>
  </si>
  <si>
    <t>December</t>
  </si>
  <si>
    <t>اسفند</t>
  </si>
  <si>
    <t>کارفرما: شرکت ملی نفت ایران</t>
  </si>
  <si>
    <t>گزارش پرسشنامه ارزیابی کیفی سازندگان</t>
  </si>
  <si>
    <t>MQST</t>
  </si>
  <si>
    <t>مشاور عضویت در AVL شرکت NIOC</t>
  </si>
  <si>
    <t>مشاور: نادر آرمیان</t>
  </si>
  <si>
    <t>ManufactureresQST</t>
  </si>
  <si>
    <t>CSH</t>
  </si>
  <si>
    <t>PR</t>
  </si>
  <si>
    <t>CONT</t>
  </si>
  <si>
    <t>0a</t>
  </si>
  <si>
    <t xml:space="preserve">متقاضی عضویت: </t>
  </si>
  <si>
    <t>موضوع: طرح عضویت در AVL شرکت NIOC</t>
  </si>
  <si>
    <t>NA-XXX-C-001</t>
  </si>
  <si>
    <t>وضعیت</t>
  </si>
  <si>
    <t>IFC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</si>
</sst>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29" x14ac:knownFonts="1">
    <font>
      <sz val="11"/>
      <color theme="1"/>
      <name val="Calibri"/>
      <family val="2"/>
      <scheme val="minor"/>
    </font>
    <font>
      <sz val="12"/>
      <color theme="1"/>
      <name val="Garamond"/>
      <family val="2"/>
    </font>
    <font>
      <sz val="12"/>
      <color theme="1"/>
      <name val="Garamond"/>
      <family val="1"/>
    </font>
    <font>
      <sz val="11"/>
      <color theme="1"/>
      <name val="Calibri"/>
      <family val="2"/>
      <scheme val="minor"/>
    </font>
    <font>
      <sz val="12"/>
      <color theme="1"/>
      <name val="B Nazanin"/>
      <charset val="178"/>
    </font>
    <font>
      <b/>
      <sz val="12"/>
      <color theme="1"/>
      <name val="B Nazanin"/>
      <charset val="178"/>
    </font>
    <font>
      <sz val="11"/>
      <color theme="1"/>
      <name val="Calibri"/>
      <family val="2"/>
      <charset val="178"/>
      <scheme val="minor"/>
    </font>
    <font>
      <sz val="11"/>
      <color theme="1"/>
      <name val="Garamond"/>
      <family val="2"/>
    </font>
    <font>
      <b/>
      <sz val="12"/>
      <color theme="1"/>
      <name val="Garamond"/>
      <family val="1"/>
    </font>
    <font>
      <sz val="11"/>
      <color theme="1"/>
      <name val="Garamond"/>
      <family val="1"/>
    </font>
    <font>
      <sz val="10"/>
      <color theme="1"/>
      <name val="Garamond"/>
      <family val="1"/>
    </font>
    <font>
      <sz val="10"/>
      <color theme="1"/>
      <name val="Calibri"/>
      <family val="2"/>
      <charset val="178"/>
      <scheme val="minor"/>
    </font>
    <font>
      <sz val="11"/>
      <name val="Garamond"/>
      <family val="1"/>
    </font>
    <font>
      <sz val="10"/>
      <color theme="0"/>
      <name val="Garamond"/>
      <family val="1"/>
    </font>
    <font>
      <sz val="9"/>
      <color theme="0"/>
      <name val="Verdana"/>
      <family val="2"/>
    </font>
    <font>
      <sz val="9"/>
      <color theme="1"/>
      <name val="Verdana"/>
      <family val="2"/>
    </font>
    <font>
      <b/>
      <sz val="10"/>
      <color rgb="FF000000"/>
      <name val="Garamond"/>
      <family val="1"/>
    </font>
    <font>
      <sz val="7"/>
      <color theme="1"/>
      <name val="Verdana"/>
      <family val="2"/>
    </font>
    <font>
      <sz val="10"/>
      <color rgb="FFFFFFFF"/>
      <name val="Garamond"/>
      <family val="1"/>
    </font>
    <font>
      <u/>
      <sz val="11"/>
      <color theme="10"/>
      <name val="Calibri"/>
      <family val="2"/>
      <scheme val="minor"/>
    </font>
    <font>
      <sz val="11"/>
      <color theme="1"/>
      <name val="B Nazanin"/>
      <charset val="178"/>
    </font>
    <font>
      <b/>
      <sz val="11"/>
      <color theme="1"/>
      <name val="B Nazanin"/>
      <charset val="178"/>
    </font>
    <font>
      <b/>
      <sz val="18"/>
      <color theme="1"/>
      <name val="B Nazanin"/>
      <charset val="178"/>
    </font>
    <font>
      <b/>
      <sz val="14"/>
      <color theme="1"/>
      <name val="B Nazanin"/>
      <charset val="178"/>
    </font>
    <font>
      <sz val="10"/>
      <name val="Arial"/>
      <family val="2"/>
    </font>
    <font>
      <sz val="10"/>
      <name val="Garamond"/>
      <family val="1"/>
    </font>
    <font>
      <sz val="10"/>
      <name val="B Nazanin"/>
      <charset val="178"/>
    </font>
    <font>
      <b/>
      <sz val="18"/>
      <name val="B Nazanin"/>
      <charset val="178"/>
    </font>
    <font>
      <b/>
      <sz val="14"/>
      <name val="B Nazanin"/>
      <charset val="178"/>
    </font>
  </fonts>
  <fills count="527">
    <fill>
      <patternFill patternType="none"/>
    </fill>
    <fill>
      <patternFill patternType="gray125"/>
    </fill>
    <fill>
      <patternFill patternType="solid">
        <fgColor rgb="FFCDA8FF"/>
        <bgColor indexed="64"/>
      </patternFill>
    </fill>
    <fill>
      <patternFill patternType="solid">
        <fgColor rgb="FFED8BA9"/>
        <bgColor indexed="64"/>
      </patternFill>
    </fill>
    <fill>
      <patternFill patternType="solid">
        <fgColor rgb="FFEAB315"/>
        <bgColor indexed="64"/>
      </patternFill>
    </fill>
    <fill>
      <patternFill patternType="solid">
        <fgColor rgb="FFD0BAED"/>
        <bgColor indexed="64"/>
      </patternFill>
    </fill>
    <fill>
      <patternFill patternType="solid">
        <fgColor rgb="FFF3BDB4"/>
        <bgColor indexed="64"/>
      </patternFill>
    </fill>
    <fill>
      <patternFill patternType="solid">
        <fgColor rgb="FFEAE515"/>
        <bgColor indexed="64"/>
      </patternFill>
    </fill>
    <fill>
      <patternFill patternType="solid">
        <fgColor rgb="FFE1C4E2"/>
        <bgColor indexed="64"/>
      </patternFill>
    </fill>
    <fill>
      <patternFill patternType="solid">
        <fgColor rgb="FFFFCBA8"/>
        <bgColor indexed="64"/>
      </patternFill>
    </fill>
    <fill>
      <patternFill patternType="solid">
        <fgColor rgb="FFFFDFA8"/>
        <bgColor indexed="64"/>
      </patternFill>
    </fill>
    <fill>
      <patternFill patternType="solid">
        <fgColor rgb="FFFFFCA8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FFFFAA"/>
        <bgColor indexed="64"/>
      </patternFill>
    </fill>
    <fill>
      <patternFill patternType="solid">
        <fgColor rgb="FF80FFFF"/>
        <bgColor indexed="64"/>
      </patternFill>
    </fill>
    <fill>
      <patternFill patternType="solid">
        <fgColor rgb="FFAAFFFF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auto="1"/>
      </patternFill>
    </fill>
    <fill>
      <patternFill patternType="solid">
        <fgColor rgb="FF80FF80"/>
        <bgColor indexed="64"/>
      </patternFill>
    </fill>
    <fill>
      <patternFill patternType="solid">
        <fgColor rgb="FFAAFFAA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AAAA"/>
        <bgColor indexed="64"/>
      </patternFill>
    </fill>
    <fill>
      <patternFill patternType="solid">
        <fgColor rgb="FFFFC8B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AAAA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55AAAA"/>
        <bgColor indexed="64"/>
      </patternFill>
    </fill>
    <fill>
      <patternFill patternType="solid">
        <fgColor rgb="FFA0C8FF"/>
        <bgColor indexed="64"/>
      </patternFill>
    </fill>
    <fill>
      <patternFill patternType="solid">
        <fgColor rgb="FF2B88D5"/>
        <bgColor indexed="64"/>
      </patternFill>
    </fill>
    <fill>
      <patternFill patternType="solid">
        <fgColor rgb="FF82B9E6"/>
        <bgColor indexed="64"/>
      </patternFill>
    </fill>
    <fill>
      <patternFill patternType="solid">
        <fgColor rgb="FFC99969"/>
        <bgColor indexed="64"/>
      </patternFill>
    </fill>
    <fill>
      <patternFill patternType="solid">
        <fgColor rgb="FFCDA981"/>
        <bgColor indexed="64"/>
      </patternFill>
    </fill>
    <fill>
      <patternFill patternType="solid">
        <fgColor rgb="FFE1BA8A"/>
        <bgColor indexed="64"/>
      </patternFill>
    </fill>
    <fill>
      <patternFill patternType="solid">
        <fgColor rgb="FFFBBF7D"/>
        <bgColor indexed="64"/>
      </patternFill>
    </fill>
    <fill>
      <patternFill patternType="solid">
        <fgColor rgb="FFFDDA83"/>
        <bgColor indexed="64"/>
      </patternFill>
    </fill>
    <fill>
      <patternFill patternType="solid">
        <fgColor rgb="FFD8E1CD"/>
        <bgColor indexed="64"/>
      </patternFill>
    </fill>
    <fill>
      <patternFill patternType="solid">
        <fgColor rgb="FFE5F2BC"/>
        <bgColor indexed="64"/>
      </patternFill>
    </fill>
    <fill>
      <patternFill patternType="solid">
        <fgColor rgb="FFFF40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AAA5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8080FF"/>
        <bgColor indexed="64"/>
      </patternFill>
    </fill>
    <fill>
      <patternFill patternType="solid">
        <fgColor rgb="FF55AA00"/>
        <bgColor indexed="64"/>
      </patternFill>
    </fill>
    <fill>
      <patternFill patternType="solid">
        <fgColor rgb="FF808040"/>
        <bgColor indexed="64"/>
      </patternFill>
    </fill>
    <fill>
      <patternFill patternType="solid">
        <fgColor rgb="FF00AA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408040"/>
        <bgColor indexed="64"/>
      </patternFill>
    </fill>
    <fill>
      <patternFill patternType="solid">
        <fgColor rgb="FF408080"/>
        <bgColor indexed="64"/>
      </patternFill>
    </fill>
    <fill>
      <patternFill patternType="solid">
        <fgColor rgb="FFAA5555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4080"/>
        <bgColor indexed="64"/>
      </patternFill>
    </fill>
    <fill>
      <patternFill patternType="solid">
        <fgColor rgb="FF804040"/>
        <bgColor indexed="64"/>
      </patternFill>
    </fill>
    <fill>
      <patternFill patternType="solid">
        <fgColor rgb="FF80408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AA55AA"/>
        <bgColor indexed="64"/>
      </patternFill>
    </fill>
    <fill>
      <patternFill patternType="solid">
        <fgColor rgb="FFAA0055"/>
        <bgColor indexed="64"/>
      </patternFill>
    </fill>
    <fill>
      <patternFill patternType="solid">
        <fgColor rgb="FF475A8D"/>
        <bgColor indexed="64"/>
      </patternFill>
    </fill>
    <fill>
      <patternFill patternType="solid">
        <fgColor rgb="FFB6C5D4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5555FF"/>
        <bgColor indexed="64"/>
      </patternFill>
    </fill>
    <fill>
      <patternFill patternType="solid">
        <fgColor rgb="FF555555"/>
        <bgColor indexed="64"/>
      </patternFill>
    </fill>
    <fill>
      <patternFill patternType="solid">
        <fgColor rgb="FF5564FF"/>
        <bgColor indexed="64"/>
      </patternFill>
    </fill>
    <fill>
      <patternFill patternType="solid">
        <fgColor rgb="FF5A6455"/>
        <bgColor indexed="64"/>
      </patternFill>
    </fill>
    <fill>
      <patternFill patternType="solid">
        <fgColor rgb="FF40FFFF"/>
        <bgColor indexed="64"/>
      </patternFill>
    </fill>
    <fill>
      <patternFill patternType="solid">
        <fgColor rgb="FF55FFFF"/>
        <bgColor indexed="64"/>
      </patternFill>
    </fill>
    <fill>
      <patternFill patternType="solid">
        <fgColor rgb="FFFF40FF"/>
        <bgColor indexed="64"/>
      </patternFill>
    </fill>
    <fill>
      <patternFill patternType="solid">
        <fgColor rgb="FFFF55FF"/>
        <bgColor indexed="64"/>
      </patternFill>
    </fill>
    <fill>
      <patternFill patternType="solid">
        <fgColor rgb="FFFFFF40"/>
        <bgColor indexed="64"/>
      </patternFill>
    </fill>
    <fill>
      <patternFill patternType="solid">
        <fgColor rgb="FF008040"/>
        <bgColor indexed="64"/>
      </patternFill>
    </fill>
    <fill>
      <patternFill patternType="solid">
        <fgColor rgb="FFFFFF55"/>
        <bgColor indexed="64"/>
      </patternFill>
    </fill>
    <fill>
      <patternFill patternType="solid">
        <fgColor rgb="FF4040FF"/>
        <bgColor indexed="64"/>
      </patternFill>
    </fill>
    <fill>
      <patternFill patternType="solid">
        <fgColor rgb="FF800040"/>
        <bgColor indexed="64"/>
      </patternFill>
    </fill>
    <fill>
      <patternFill patternType="solid">
        <fgColor rgb="FF40FF4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55FF55"/>
        <bgColor indexed="64"/>
      </patternFill>
    </fill>
    <fill>
      <patternFill patternType="solid">
        <fgColor rgb="FFAA00AA"/>
        <bgColor indexed="64"/>
      </patternFill>
    </fill>
    <fill>
      <patternFill patternType="solid">
        <fgColor rgb="FF404080"/>
        <bgColor indexed="64"/>
      </patternFill>
    </fill>
    <fill>
      <patternFill patternType="solid">
        <fgColor rgb="FFFF5555"/>
        <bgColor indexed="64"/>
      </patternFill>
    </fill>
    <fill>
      <patternFill patternType="solid">
        <fgColor rgb="FF55AA55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AA0000"/>
        <bgColor indexed="64"/>
      </patternFill>
    </fill>
    <fill>
      <patternFill patternType="solid">
        <fgColor rgb="FF5555AA"/>
        <bgColor indexed="64"/>
      </patternFill>
    </fill>
    <fill>
      <patternFill patternType="solid">
        <fgColor rgb="FFAAAAAA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00AA00"/>
        <bgColor indexed="64"/>
      </patternFill>
    </fill>
    <fill>
      <patternFill patternType="solid">
        <fgColor rgb="FFAAAA00"/>
        <bgColor indexed="64"/>
      </patternFill>
    </fill>
    <fill>
      <patternFill patternType="solid">
        <fgColor rgb="FF40000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550000"/>
        <bgColor indexed="64"/>
      </patternFill>
    </fill>
    <fill>
      <patternFill patternType="solid">
        <fgColor rgb="FF0000AA"/>
        <bgColor indexed="64"/>
      </patternFill>
    </fill>
    <fill>
      <patternFill patternType="solid">
        <fgColor rgb="FF00AAAA"/>
        <bgColor indexed="64"/>
      </patternFill>
    </fill>
    <fill>
      <patternFill patternType="solid">
        <fgColor rgb="FF004000"/>
        <bgColor indexed="64"/>
      </patternFill>
    </fill>
    <fill>
      <patternFill patternType="solid">
        <fgColor rgb="FF804000"/>
        <bgColor indexed="64"/>
      </patternFill>
    </fill>
    <fill>
      <patternFill patternType="solid">
        <fgColor rgb="FF005500"/>
        <bgColor indexed="64"/>
      </patternFill>
    </fill>
    <fill>
      <patternFill patternType="solid">
        <fgColor rgb="FF404000"/>
        <bgColor indexed="64"/>
      </patternFill>
    </fill>
    <fill>
      <patternFill patternType="solid">
        <fgColor rgb="FF408000"/>
        <bgColor indexed="64"/>
      </patternFill>
    </fill>
    <fill>
      <patternFill patternType="solid">
        <fgColor rgb="FF555500"/>
        <bgColor indexed="64"/>
      </patternFill>
    </fill>
    <fill>
      <patternFill patternType="solid">
        <fgColor rgb="FFAA5500"/>
        <bgColor indexed="64"/>
      </patternFill>
    </fill>
    <fill>
      <patternFill patternType="solid">
        <fgColor rgb="FF400080"/>
        <bgColor indexed="64"/>
      </patternFill>
    </fill>
    <fill>
      <patternFill patternType="solid">
        <fgColor rgb="FF400040"/>
        <bgColor indexed="64"/>
      </patternFill>
    </fill>
    <fill>
      <patternFill patternType="solid">
        <fgColor rgb="FF550055"/>
        <bgColor indexed="64"/>
      </patternFill>
    </fill>
    <fill>
      <patternFill patternType="solid">
        <fgColor rgb="FF5500AA"/>
        <bgColor indexed="64"/>
      </patternFill>
    </fill>
    <fill>
      <patternFill patternType="solid">
        <fgColor rgb="FF004040"/>
        <bgColor indexed="64"/>
      </patternFill>
    </fill>
    <fill>
      <patternFill patternType="solid">
        <fgColor rgb="FF005555"/>
        <bgColor indexed="64"/>
      </patternFill>
    </fill>
    <fill>
      <patternFill patternType="solid">
        <fgColor rgb="FF404040"/>
        <bgColor indexed="64"/>
      </patternFill>
    </fill>
    <fill>
      <patternFill patternType="solid">
        <fgColor rgb="FFFF80FF"/>
        <bgColor indexed="64"/>
      </patternFill>
    </fill>
    <fill>
      <patternFill patternType="solid">
        <fgColor rgb="FFFFAAFF"/>
        <bgColor indexed="64"/>
      </patternFill>
    </fill>
    <fill>
      <patternFill patternType="solid">
        <fgColor rgb="FF2190FF"/>
        <bgColor indexed="64"/>
      </patternFill>
    </fill>
    <fill>
      <patternFill patternType="solid">
        <fgColor rgb="FF0055AA"/>
        <bgColor indexed="64"/>
      </patternFill>
    </fill>
    <fill>
      <patternFill patternType="solid">
        <fgColor rgb="FFF7AFB3"/>
        <bgColor indexed="64"/>
      </patternFill>
    </fill>
    <fill>
      <patternFill patternType="solid">
        <fgColor rgb="FFFFA8AC"/>
        <bgColor indexed="64"/>
      </patternFill>
    </fill>
    <fill>
      <patternFill patternType="solid">
        <fgColor rgb="FFF7C4AF"/>
        <bgColor indexed="64"/>
      </patternFill>
    </fill>
    <fill>
      <patternFill patternType="solid">
        <fgColor rgb="FFFFC0A8"/>
        <bgColor indexed="64"/>
      </patternFill>
    </fill>
    <fill>
      <patternFill patternType="solid">
        <fgColor rgb="FFFBDBAC"/>
        <bgColor indexed="64"/>
      </patternFill>
    </fill>
    <fill>
      <patternFill patternType="solid">
        <fgColor rgb="FFFFDCA8"/>
        <bgColor indexed="64"/>
      </patternFill>
    </fill>
    <fill>
      <patternFill patternType="solid">
        <fgColor rgb="FFFDC7AA"/>
        <bgColor indexed="64"/>
      </patternFill>
    </fill>
    <fill>
      <patternFill patternType="solid">
        <fgColor rgb="FFFFCDA8"/>
        <bgColor indexed="64"/>
      </patternFill>
    </fill>
    <fill>
      <patternFill patternType="solid">
        <fgColor rgb="FFEDD4BA"/>
        <bgColor indexed="64"/>
      </patternFill>
    </fill>
    <fill>
      <patternFill patternType="solid">
        <fgColor rgb="FFFFD6A8"/>
        <bgColor indexed="64"/>
      </patternFill>
    </fill>
    <fill>
      <patternFill patternType="solid">
        <fgColor rgb="FFEDDABA"/>
        <bgColor indexed="64"/>
      </patternFill>
    </fill>
    <fill>
      <patternFill patternType="solid">
        <fgColor rgb="FFF15F66"/>
        <bgColor indexed="64"/>
      </patternFill>
    </fill>
    <fill>
      <patternFill patternType="solid">
        <fgColor rgb="FFFF5159"/>
        <bgColor indexed="64"/>
      </patternFill>
    </fill>
    <fill>
      <patternFill patternType="solid">
        <fgColor rgb="FFF1885F"/>
        <bgColor indexed="64"/>
      </patternFill>
    </fill>
    <fill>
      <patternFill patternType="solid">
        <fgColor rgb="FFFF8151"/>
        <bgColor indexed="64"/>
      </patternFill>
    </fill>
    <fill>
      <patternFill patternType="solid">
        <fgColor rgb="FFF1B75F"/>
        <bgColor indexed="64"/>
      </patternFill>
    </fill>
    <fill>
      <patternFill patternType="solid">
        <fgColor rgb="FFFFBA51"/>
        <bgColor indexed="64"/>
      </patternFill>
    </fill>
    <fill>
      <patternFill patternType="solid">
        <fgColor rgb="FFFC8F54"/>
        <bgColor indexed="64"/>
      </patternFill>
    </fill>
    <fill>
      <patternFill patternType="solid">
        <fgColor rgb="FFFF8E51"/>
        <bgColor indexed="64"/>
      </patternFill>
    </fill>
    <fill>
      <patternFill patternType="solid">
        <fgColor rgb="FFDCAB74"/>
        <bgColor indexed="64"/>
      </patternFill>
    </fill>
    <fill>
      <patternFill patternType="solid">
        <fgColor rgb="FFFFAE51"/>
        <bgColor indexed="64"/>
      </patternFill>
    </fill>
    <fill>
      <patternFill patternType="solid">
        <fgColor rgb="FFDCB674"/>
        <bgColor indexed="64"/>
      </patternFill>
    </fill>
    <fill>
      <patternFill patternType="solid">
        <fgColor rgb="FFFFC051"/>
        <bgColor indexed="64"/>
      </patternFill>
    </fill>
    <fill>
      <patternFill patternType="solid">
        <fgColor rgb="FFEA151E"/>
        <bgColor indexed="64"/>
      </patternFill>
    </fill>
    <fill>
      <patternFill patternType="solid">
        <fgColor rgb="FFFF000B"/>
        <bgColor indexed="64"/>
      </patternFill>
    </fill>
    <fill>
      <patternFill patternType="solid">
        <fgColor rgb="FFEA5015"/>
        <bgColor indexed="64"/>
      </patternFill>
    </fill>
    <fill>
      <patternFill patternType="solid">
        <fgColor rgb="FFFF4700"/>
        <bgColor indexed="64"/>
      </patternFill>
    </fill>
    <fill>
      <patternFill patternType="solid">
        <fgColor rgb="FFEA9515"/>
        <bgColor indexed="64"/>
      </patternFill>
    </fill>
    <fill>
      <patternFill patternType="solid">
        <fgColor rgb="FFFF9A00"/>
        <bgColor indexed="64"/>
      </patternFill>
    </fill>
    <fill>
      <patternFill patternType="solid">
        <fgColor rgb="FFFB5B04"/>
        <bgColor indexed="64"/>
      </patternFill>
    </fill>
    <fill>
      <patternFill patternType="solid">
        <fgColor rgb="FFFF5900"/>
        <bgColor indexed="64"/>
      </patternFill>
    </fill>
    <fill>
      <patternFill patternType="solid">
        <fgColor rgb="FFCB8533"/>
        <bgColor indexed="64"/>
      </patternFill>
    </fill>
    <fill>
      <patternFill patternType="solid">
        <fgColor rgb="FFFF8900"/>
        <bgColor indexed="64"/>
      </patternFill>
    </fill>
    <fill>
      <patternFill patternType="solid">
        <fgColor rgb="FFCB9433"/>
        <bgColor indexed="64"/>
      </patternFill>
    </fill>
    <fill>
      <patternFill patternType="solid">
        <fgColor rgb="FFFFA300"/>
        <bgColor indexed="64"/>
      </patternFill>
    </fill>
    <fill>
      <patternFill patternType="solid">
        <fgColor rgb="FF9A0E14"/>
        <bgColor indexed="64"/>
      </patternFill>
    </fill>
    <fill>
      <patternFill patternType="solid">
        <fgColor rgb="FFA80007"/>
        <bgColor indexed="64"/>
      </patternFill>
    </fill>
    <fill>
      <patternFill patternType="solid">
        <fgColor rgb="FF9A350E"/>
        <bgColor indexed="64"/>
      </patternFill>
    </fill>
    <fill>
      <patternFill patternType="solid">
        <fgColor rgb="FFA82E00"/>
        <bgColor indexed="64"/>
      </patternFill>
    </fill>
    <fill>
      <patternFill patternType="solid">
        <fgColor rgb="FF9A620E"/>
        <bgColor indexed="64"/>
      </patternFill>
    </fill>
    <fill>
      <patternFill patternType="solid">
        <fgColor rgb="FFA86500"/>
        <bgColor indexed="64"/>
      </patternFill>
    </fill>
    <fill>
      <patternFill patternType="solid">
        <fgColor rgb="FFA53B03"/>
        <bgColor indexed="64"/>
      </patternFill>
    </fill>
    <fill>
      <patternFill patternType="solid">
        <fgColor rgb="FFA83A00"/>
        <bgColor indexed="64"/>
      </patternFill>
    </fill>
    <fill>
      <patternFill patternType="solid">
        <fgColor rgb="FF865722"/>
        <bgColor indexed="64"/>
      </patternFill>
    </fill>
    <fill>
      <patternFill patternType="solid">
        <fgColor rgb="FFA85A00"/>
        <bgColor indexed="64"/>
      </patternFill>
    </fill>
    <fill>
      <patternFill patternType="solid">
        <fgColor rgb="FF866122"/>
        <bgColor indexed="64"/>
      </patternFill>
    </fill>
    <fill>
      <patternFill patternType="solid">
        <fgColor rgb="FFA86B00"/>
        <bgColor indexed="64"/>
      </patternFill>
    </fill>
    <fill>
      <patternFill patternType="solid">
        <fgColor rgb="FFD9C2E4"/>
        <bgColor indexed="64"/>
      </patternFill>
    </fill>
    <fill>
      <patternFill patternType="solid">
        <fgColor rgb="FFDEB6F0"/>
        <bgColor indexed="64"/>
      </patternFill>
    </fill>
    <fill>
      <patternFill patternType="solid">
        <fgColor rgb="FFE3C2E4"/>
        <bgColor indexed="64"/>
      </patternFill>
    </fill>
    <fill>
      <patternFill patternType="solid">
        <fgColor rgb="FFF0B6EC"/>
        <bgColor indexed="64"/>
      </patternFill>
    </fill>
    <fill>
      <patternFill patternType="solid">
        <fgColor rgb="FFE4C2D3"/>
        <bgColor indexed="64"/>
      </patternFill>
    </fill>
    <fill>
      <patternFill patternType="solid">
        <fgColor rgb="FFF0B6D7"/>
        <bgColor indexed="64"/>
      </patternFill>
    </fill>
    <fill>
      <patternFill patternType="solid">
        <fgColor rgb="FFBAEDD3"/>
        <bgColor indexed="64"/>
      </patternFill>
    </fill>
    <fill>
      <patternFill patternType="solid">
        <fgColor rgb="FFA8FFD4"/>
        <bgColor indexed="64"/>
      </patternFill>
    </fill>
    <fill>
      <patternFill patternType="solid">
        <fgColor rgb="FFBAEDED"/>
        <bgColor indexed="64"/>
      </patternFill>
    </fill>
    <fill>
      <patternFill patternType="solid">
        <fgColor rgb="FFA8FFFF"/>
        <bgColor indexed="64"/>
      </patternFill>
    </fill>
    <fill>
      <patternFill patternType="solid">
        <fgColor rgb="FFBAD3ED"/>
        <bgColor indexed="64"/>
      </patternFill>
    </fill>
    <fill>
      <patternFill patternType="solid">
        <fgColor rgb="FFA8D4FF"/>
        <bgColor indexed="64"/>
      </patternFill>
    </fill>
    <fill>
      <patternFill patternType="solid">
        <fgColor rgb="FFB586CA"/>
        <bgColor indexed="64"/>
      </patternFill>
    </fill>
    <fill>
      <patternFill patternType="solid">
        <fgColor rgb="FFBE6DE3"/>
        <bgColor indexed="64"/>
      </patternFill>
    </fill>
    <fill>
      <patternFill patternType="solid">
        <fgColor rgb="FFC986CA"/>
        <bgColor indexed="64"/>
      </patternFill>
    </fill>
    <fill>
      <patternFill patternType="solid">
        <fgColor rgb="FFE16DE3"/>
        <bgColor indexed="64"/>
      </patternFill>
    </fill>
    <fill>
      <patternFill patternType="solid">
        <fgColor rgb="FFCA86A8"/>
        <bgColor indexed="64"/>
      </patternFill>
    </fill>
    <fill>
      <patternFill patternType="solid">
        <fgColor rgb="FFE36DAF"/>
        <bgColor indexed="64"/>
      </patternFill>
    </fill>
    <fill>
      <patternFill patternType="solid">
        <fgColor rgb="FF74DCA8"/>
        <bgColor indexed="64"/>
      </patternFill>
    </fill>
    <fill>
      <patternFill patternType="solid">
        <fgColor rgb="FF51FFA9"/>
        <bgColor indexed="64"/>
      </patternFill>
    </fill>
    <fill>
      <patternFill patternType="solid">
        <fgColor rgb="FF74DCDC"/>
        <bgColor indexed="64"/>
      </patternFill>
    </fill>
    <fill>
      <patternFill patternType="solid">
        <fgColor rgb="FF51FFFF"/>
        <bgColor indexed="64"/>
      </patternFill>
    </fill>
    <fill>
      <patternFill patternType="solid">
        <fgColor rgb="FF74A8DC"/>
        <bgColor indexed="64"/>
      </patternFill>
    </fill>
    <fill>
      <patternFill patternType="solid">
        <fgColor rgb="FF51A9FF"/>
        <bgColor indexed="64"/>
      </patternFill>
    </fill>
    <fill>
      <patternFill patternType="solid">
        <fgColor rgb="FF934DB2"/>
        <bgColor indexed="64"/>
      </patternFill>
    </fill>
    <fill>
      <patternFill patternType="solid">
        <fgColor rgb="FFA129D6"/>
        <bgColor indexed="64"/>
      </patternFill>
    </fill>
    <fill>
      <patternFill patternType="solid">
        <fgColor rgb="FFB04DB2"/>
        <bgColor indexed="64"/>
      </patternFill>
    </fill>
    <fill>
      <patternFill patternType="solid">
        <fgColor rgb="FFD329D6"/>
        <bgColor indexed="64"/>
      </patternFill>
    </fill>
    <fill>
      <patternFill patternType="solid">
        <fgColor rgb="FFB24D80"/>
        <bgColor indexed="64"/>
      </patternFill>
    </fill>
    <fill>
      <patternFill patternType="solid">
        <fgColor rgb="FFD6298A"/>
        <bgColor indexed="64"/>
      </patternFill>
    </fill>
    <fill>
      <patternFill patternType="solid">
        <fgColor rgb="FF33CB80"/>
        <bgColor indexed="64"/>
      </patternFill>
    </fill>
    <fill>
      <patternFill patternType="solid">
        <fgColor rgb="FF00FF82"/>
        <bgColor indexed="64"/>
      </patternFill>
    </fill>
    <fill>
      <patternFill patternType="solid">
        <fgColor rgb="FF33CBCB"/>
        <bgColor indexed="64"/>
      </patternFill>
    </fill>
    <fill>
      <patternFill patternType="solid">
        <fgColor rgb="FF3380CB"/>
        <bgColor indexed="64"/>
      </patternFill>
    </fill>
    <fill>
      <patternFill patternType="solid">
        <fgColor rgb="FF603375"/>
        <bgColor indexed="64"/>
      </patternFill>
    </fill>
    <fill>
      <patternFill patternType="solid">
        <fgColor rgb="FF691B8D"/>
        <bgColor indexed="64"/>
      </patternFill>
    </fill>
    <fill>
      <patternFill patternType="solid">
        <fgColor rgb="FF743375"/>
        <bgColor indexed="64"/>
      </patternFill>
    </fill>
    <fill>
      <patternFill patternType="solid">
        <fgColor rgb="FF8B1B8D"/>
        <bgColor indexed="64"/>
      </patternFill>
    </fill>
    <fill>
      <patternFill patternType="solid">
        <fgColor rgb="FF753354"/>
        <bgColor indexed="64"/>
      </patternFill>
    </fill>
    <fill>
      <patternFill patternType="solid">
        <fgColor rgb="FF8D1B5B"/>
        <bgColor indexed="64"/>
      </patternFill>
    </fill>
    <fill>
      <patternFill patternType="solid">
        <fgColor rgb="FF228654"/>
        <bgColor indexed="64"/>
      </patternFill>
    </fill>
    <fill>
      <patternFill patternType="solid">
        <fgColor rgb="FF00A855"/>
        <bgColor indexed="64"/>
      </patternFill>
    </fill>
    <fill>
      <patternFill patternType="solid">
        <fgColor rgb="FF228686"/>
        <bgColor indexed="64"/>
      </patternFill>
    </fill>
    <fill>
      <patternFill patternType="solid">
        <fgColor rgb="FF00A8A8"/>
        <bgColor indexed="64"/>
      </patternFill>
    </fill>
    <fill>
      <patternFill patternType="solid">
        <fgColor rgb="FF225486"/>
        <bgColor indexed="64"/>
      </patternFill>
    </fill>
    <fill>
      <patternFill patternType="solid">
        <fgColor rgb="FF0055A8"/>
        <bgColor indexed="64"/>
      </patternFill>
    </fill>
    <fill>
      <patternFill patternType="solid">
        <fgColor rgb="FFC0EDBA"/>
        <bgColor indexed="64"/>
      </patternFill>
    </fill>
    <fill>
      <patternFill patternType="solid">
        <fgColor rgb="FFB2FFA8"/>
        <bgColor indexed="64"/>
      </patternFill>
    </fill>
    <fill>
      <patternFill patternType="solid">
        <fgColor rgb="FFBAEDBA"/>
        <bgColor indexed="64"/>
      </patternFill>
    </fill>
    <fill>
      <patternFill patternType="solid">
        <fgColor rgb="FFA8FFA8"/>
        <bgColor indexed="64"/>
      </patternFill>
    </fill>
    <fill>
      <patternFill patternType="solid">
        <fgColor rgb="FFBAEDD4"/>
        <bgColor indexed="64"/>
      </patternFill>
    </fill>
    <fill>
      <patternFill patternType="solid">
        <fgColor rgb="FFA8FFD5"/>
        <bgColor indexed="64"/>
      </patternFill>
    </fill>
    <fill>
      <patternFill patternType="solid">
        <fgColor rgb="FF81DC74"/>
        <bgColor indexed="64"/>
      </patternFill>
    </fill>
    <fill>
      <patternFill patternType="solid">
        <fgColor rgb="FF66FF51"/>
        <bgColor indexed="64"/>
      </patternFill>
    </fill>
    <fill>
      <patternFill patternType="solid">
        <fgColor rgb="FF75DC74"/>
        <bgColor indexed="64"/>
      </patternFill>
    </fill>
    <fill>
      <patternFill patternType="solid">
        <fgColor rgb="FF52FF51"/>
        <bgColor indexed="64"/>
      </patternFill>
    </fill>
    <fill>
      <patternFill patternType="solid">
        <fgColor rgb="FF74DCAA"/>
        <bgColor indexed="64"/>
      </patternFill>
    </fill>
    <fill>
      <patternFill patternType="solid">
        <fgColor rgb="FF51FFAC"/>
        <bgColor indexed="64"/>
      </patternFill>
    </fill>
    <fill>
      <patternFill patternType="solid">
        <fgColor rgb="FFF7D9AF"/>
        <bgColor indexed="64"/>
      </patternFill>
    </fill>
    <fill>
      <patternFill patternType="solid">
        <fgColor rgb="FFFFDBA8"/>
        <bgColor indexed="64"/>
      </patternFill>
    </fill>
    <fill>
      <patternFill patternType="solid">
        <fgColor rgb="FFF7E8AF"/>
        <bgColor indexed="64"/>
      </patternFill>
    </fill>
    <fill>
      <patternFill patternType="solid">
        <fgColor rgb="FFFFECA8"/>
        <bgColor indexed="64"/>
      </patternFill>
    </fill>
    <fill>
      <patternFill patternType="solid">
        <fgColor rgb="FFF7F5AF"/>
        <bgColor indexed="64"/>
      </patternFill>
    </fill>
    <fill>
      <patternFill patternType="solid">
        <fgColor rgb="FF46CB33"/>
        <bgColor indexed="64"/>
      </patternFill>
    </fill>
    <fill>
      <patternFill patternType="solid">
        <fgColor rgb="FF1FFF00"/>
        <bgColor indexed="64"/>
      </patternFill>
    </fill>
    <fill>
      <patternFill patternType="solid">
        <fgColor rgb="FF34CB33"/>
        <bgColor indexed="64"/>
      </patternFill>
    </fill>
    <fill>
      <patternFill patternType="solid">
        <fgColor rgb="FF01FF00"/>
        <bgColor indexed="64"/>
      </patternFill>
    </fill>
    <fill>
      <patternFill patternType="solid">
        <fgColor rgb="FF33CB82"/>
        <bgColor indexed="64"/>
      </patternFill>
    </fill>
    <fill>
      <patternFill patternType="solid">
        <fgColor rgb="FF00FF85"/>
        <bgColor indexed="64"/>
      </patternFill>
    </fill>
    <fill>
      <patternFill patternType="solid">
        <fgColor rgb="FFF1B55F"/>
        <bgColor indexed="64"/>
      </patternFill>
    </fill>
    <fill>
      <patternFill patternType="solid">
        <fgColor rgb="FFFFB851"/>
        <bgColor indexed="64"/>
      </patternFill>
    </fill>
    <fill>
      <patternFill patternType="solid">
        <fgColor rgb="FFF1D15F"/>
        <bgColor indexed="64"/>
      </patternFill>
    </fill>
    <fill>
      <patternFill patternType="solid">
        <fgColor rgb="FFFFD951"/>
        <bgColor indexed="64"/>
      </patternFill>
    </fill>
    <fill>
      <patternFill patternType="solid">
        <fgColor rgb="FFF1EC5F"/>
        <bgColor indexed="64"/>
      </patternFill>
    </fill>
    <fill>
      <patternFill patternType="solid">
        <fgColor rgb="FFFFFA51"/>
        <bgColor indexed="64"/>
      </patternFill>
    </fill>
    <fill>
      <patternFill patternType="solid">
        <fgColor rgb="FF2E8622"/>
        <bgColor indexed="64"/>
      </patternFill>
    </fill>
    <fill>
      <patternFill patternType="solid">
        <fgColor rgb="FF14A800"/>
        <bgColor indexed="64"/>
      </patternFill>
    </fill>
    <fill>
      <patternFill patternType="solid">
        <fgColor rgb="FF228622"/>
        <bgColor indexed="64"/>
      </patternFill>
    </fill>
    <fill>
      <patternFill patternType="solid">
        <fgColor rgb="FF00A800"/>
        <bgColor indexed="64"/>
      </patternFill>
    </fill>
    <fill>
      <patternFill patternType="solid">
        <fgColor rgb="FF228655"/>
        <bgColor indexed="64"/>
      </patternFill>
    </fill>
    <fill>
      <patternFill patternType="solid">
        <fgColor rgb="FF00A857"/>
        <bgColor indexed="64"/>
      </patternFill>
    </fill>
    <fill>
      <patternFill patternType="solid">
        <fgColor rgb="FFEA9415"/>
        <bgColor indexed="64"/>
      </patternFill>
    </fill>
    <fill>
      <patternFill patternType="solid">
        <fgColor rgb="FFFF9800"/>
        <bgColor indexed="64"/>
      </patternFill>
    </fill>
    <fill>
      <patternFill patternType="solid">
        <fgColor rgb="FFEABC15"/>
        <bgColor indexed="64"/>
      </patternFill>
    </fill>
    <fill>
      <patternFill patternType="solid">
        <fgColor rgb="FFFFC800"/>
        <bgColor indexed="64"/>
      </patternFill>
    </fill>
    <fill>
      <patternFill patternType="solid">
        <fgColor rgb="FFFFF900"/>
        <bgColor indexed="64"/>
      </patternFill>
    </fill>
    <fill>
      <patternFill patternType="solid">
        <fgColor rgb="FF9A610E"/>
        <bgColor indexed="64"/>
      </patternFill>
    </fill>
    <fill>
      <patternFill patternType="solid">
        <fgColor rgb="FFA86400"/>
        <bgColor indexed="64"/>
      </patternFill>
    </fill>
    <fill>
      <patternFill patternType="solid">
        <fgColor rgb="FF9A7C0E"/>
        <bgColor indexed="64"/>
      </patternFill>
    </fill>
    <fill>
      <patternFill patternType="solid">
        <fgColor rgb="FFA88400"/>
        <bgColor indexed="64"/>
      </patternFill>
    </fill>
    <fill>
      <patternFill patternType="solid">
        <fgColor rgb="FF9A970E"/>
        <bgColor indexed="64"/>
      </patternFill>
    </fill>
    <fill>
      <patternFill patternType="solid">
        <fgColor rgb="FFA8A400"/>
        <bgColor indexed="64"/>
      </patternFill>
    </fill>
    <fill>
      <patternFill patternType="solid">
        <fgColor rgb="FFCFC8DE"/>
        <bgColor indexed="64"/>
      </patternFill>
    </fill>
    <fill>
      <patternFill patternType="solid">
        <fgColor rgb="FFCDC0E6"/>
        <bgColor indexed="64"/>
      </patternFill>
    </fill>
    <fill>
      <patternFill patternType="solid">
        <fgColor rgb="FFD6C8DE"/>
        <bgColor indexed="64"/>
      </patternFill>
    </fill>
    <fill>
      <patternFill patternType="solid">
        <fgColor rgb="FFD8C0E6"/>
        <bgColor indexed="64"/>
      </patternFill>
    </fill>
    <fill>
      <patternFill patternType="solid">
        <fgColor rgb="FFDEC8DE"/>
        <bgColor indexed="64"/>
      </patternFill>
    </fill>
    <fill>
      <patternFill patternType="solid">
        <fgColor rgb="FFA091BF"/>
        <bgColor indexed="64"/>
      </patternFill>
    </fill>
    <fill>
      <patternFill patternType="solid">
        <fgColor rgb="FF9B81CF"/>
        <bgColor indexed="64"/>
      </patternFill>
    </fill>
    <fill>
      <patternFill patternType="solid">
        <fgColor rgb="FFAF91BF"/>
        <bgColor indexed="64"/>
      </patternFill>
    </fill>
    <fill>
      <patternFill patternType="solid">
        <fgColor rgb="FFB381CF"/>
        <bgColor indexed="64"/>
      </patternFill>
    </fill>
    <fill>
      <patternFill patternType="solid">
        <fgColor rgb="FFBD91BF"/>
        <bgColor indexed="64"/>
      </patternFill>
    </fill>
    <fill>
      <patternFill patternType="solid">
        <fgColor rgb="FFC48AC6"/>
        <bgColor indexed="64"/>
      </patternFill>
    </fill>
    <fill>
      <patternFill patternType="solid">
        <fgColor rgb="FFF6BFB1"/>
        <bgColor indexed="64"/>
      </patternFill>
    </fill>
    <fill>
      <patternFill patternType="solid">
        <fgColor rgb="FFFFBAA8"/>
        <bgColor indexed="64"/>
      </patternFill>
    </fill>
    <fill>
      <patternFill patternType="solid">
        <fgColor rgb="FFFFC6A8"/>
        <bgColor indexed="64"/>
      </patternFill>
    </fill>
    <fill>
      <patternFill patternType="solid">
        <fgColor rgb="FFFDD3AA"/>
        <bgColor indexed="64"/>
      </patternFill>
    </fill>
    <fill>
      <patternFill patternType="solid">
        <fgColor rgb="FFFFD2A8"/>
        <bgColor indexed="64"/>
      </patternFill>
    </fill>
    <fill>
      <patternFill patternType="solid">
        <fgColor rgb="FF745DA1"/>
        <bgColor indexed="64"/>
      </patternFill>
    </fill>
    <fill>
      <patternFill patternType="solid">
        <fgColor rgb="FF6C46B8"/>
        <bgColor indexed="64"/>
      </patternFill>
    </fill>
    <fill>
      <patternFill patternType="solid">
        <fgColor rgb="FF895DA1"/>
        <bgColor indexed="64"/>
      </patternFill>
    </fill>
    <fill>
      <patternFill patternType="solid">
        <fgColor rgb="FF9046B8"/>
        <bgColor indexed="64"/>
      </patternFill>
    </fill>
    <fill>
      <patternFill patternType="solid">
        <fgColor rgb="FF9F5DA1"/>
        <bgColor indexed="64"/>
      </patternFill>
    </fill>
    <fill>
      <patternFill patternType="solid">
        <fgColor rgb="FFA953AB"/>
        <bgColor indexed="64"/>
      </patternFill>
    </fill>
    <fill>
      <patternFill patternType="solid">
        <fgColor rgb="FFEE8062"/>
        <bgColor indexed="64"/>
      </patternFill>
    </fill>
    <fill>
      <patternFill patternType="solid">
        <fgColor rgb="FFFF7651"/>
        <bgColor indexed="64"/>
      </patternFill>
    </fill>
    <fill>
      <patternFill patternType="solid">
        <fgColor rgb="FFFCA654"/>
        <bgColor indexed="64"/>
      </patternFill>
    </fill>
    <fill>
      <patternFill patternType="solid">
        <fgColor rgb="FFFFA551"/>
        <bgColor indexed="64"/>
      </patternFill>
    </fill>
    <fill>
      <patternFill patternType="solid">
        <fgColor rgb="FF4D3E6A"/>
        <bgColor indexed="64"/>
      </patternFill>
    </fill>
    <fill>
      <patternFill patternType="solid">
        <fgColor rgb="FF472F79"/>
        <bgColor indexed="64"/>
      </patternFill>
    </fill>
    <fill>
      <patternFill patternType="solid">
        <fgColor rgb="FF5A3E6A"/>
        <bgColor indexed="64"/>
      </patternFill>
    </fill>
    <fill>
      <patternFill patternType="solid">
        <fgColor rgb="FF5F2F79"/>
        <bgColor indexed="64"/>
      </patternFill>
    </fill>
    <fill>
      <patternFill patternType="solid">
        <fgColor rgb="FF693E6A"/>
        <bgColor indexed="64"/>
      </patternFill>
    </fill>
    <fill>
      <patternFill patternType="solid">
        <fgColor rgb="FF6F3771"/>
        <bgColor indexed="64"/>
      </patternFill>
    </fill>
    <fill>
      <patternFill patternType="solid">
        <fgColor rgb="FFE64419"/>
        <bgColor indexed="64"/>
      </patternFill>
    </fill>
    <fill>
      <patternFill patternType="solid">
        <fgColor rgb="FFFF3600"/>
        <bgColor indexed="64"/>
      </patternFill>
    </fill>
    <fill>
      <patternFill patternType="solid">
        <fgColor rgb="FFFB7D04"/>
        <bgColor indexed="64"/>
      </patternFill>
    </fill>
    <fill>
      <patternFill patternType="solid">
        <fgColor rgb="FFFF7C00"/>
        <bgColor indexed="64"/>
      </patternFill>
    </fill>
    <fill>
      <patternFill patternType="solid">
        <fgColor rgb="FFF3B4BA"/>
        <bgColor indexed="64"/>
      </patternFill>
    </fill>
    <fill>
      <patternFill patternType="solid">
        <fgColor rgb="FFFFA8B0"/>
        <bgColor indexed="64"/>
      </patternFill>
    </fill>
    <fill>
      <patternFill patternType="solid">
        <fgColor rgb="FFFFB5A8"/>
        <bgColor indexed="64"/>
      </patternFill>
    </fill>
    <fill>
      <patternFill patternType="solid">
        <fgColor rgb="FFF3CEB4"/>
        <bgColor indexed="64"/>
      </patternFill>
    </fill>
    <fill>
      <patternFill patternType="solid">
        <fgColor rgb="FF982D10"/>
        <bgColor indexed="64"/>
      </patternFill>
    </fill>
    <fill>
      <patternFill patternType="solid">
        <fgColor rgb="FFA82300"/>
        <bgColor indexed="64"/>
      </patternFill>
    </fill>
    <fill>
      <patternFill patternType="solid">
        <fgColor rgb="FFA55203"/>
        <bgColor indexed="64"/>
      </patternFill>
    </fill>
    <fill>
      <patternFill patternType="solid">
        <fgColor rgb="FFA85100"/>
        <bgColor indexed="64"/>
      </patternFill>
    </fill>
    <fill>
      <patternFill patternType="solid">
        <fgColor rgb="FFE86875"/>
        <bgColor indexed="64"/>
      </patternFill>
    </fill>
    <fill>
      <patternFill patternType="solid">
        <fgColor rgb="FFFF5162"/>
        <bgColor indexed="64"/>
      </patternFill>
    </fill>
    <fill>
      <patternFill patternType="solid">
        <fgColor rgb="FFE87C68"/>
        <bgColor indexed="64"/>
      </patternFill>
    </fill>
    <fill>
      <patternFill patternType="solid">
        <fgColor rgb="FFFF6C51"/>
        <bgColor indexed="64"/>
      </patternFill>
    </fill>
    <fill>
      <patternFill patternType="solid">
        <fgColor rgb="FFE89C68"/>
        <bgColor indexed="64"/>
      </patternFill>
    </fill>
    <fill>
      <patternFill patternType="solid">
        <fgColor rgb="FFFF9751"/>
        <bgColor indexed="64"/>
      </patternFill>
    </fill>
    <fill>
      <patternFill patternType="solid">
        <fgColor rgb="FFC7DFDE"/>
        <bgColor indexed="64"/>
      </patternFill>
    </fill>
    <fill>
      <patternFill patternType="solid">
        <fgColor rgb="FFBFE7E5"/>
        <bgColor indexed="64"/>
      </patternFill>
    </fill>
    <fill>
      <patternFill patternType="solid">
        <fgColor rgb="FFC7D6DF"/>
        <bgColor indexed="64"/>
      </patternFill>
    </fill>
    <fill>
      <patternFill patternType="solid">
        <fgColor rgb="FFBFD9E7"/>
        <bgColor indexed="64"/>
      </patternFill>
    </fill>
    <fill>
      <patternFill patternType="solid">
        <fgColor rgb="FFC7CEDF"/>
        <bgColor indexed="64"/>
      </patternFill>
    </fill>
    <fill>
      <patternFill patternType="solid">
        <fgColor rgb="FFBFCAE7"/>
        <bgColor indexed="64"/>
      </patternFill>
    </fill>
    <fill>
      <patternFill patternType="solid">
        <fgColor rgb="FFDD2234"/>
        <bgColor indexed="64"/>
      </patternFill>
    </fill>
    <fill>
      <patternFill patternType="solid">
        <fgColor rgb="FFFF0019"/>
        <bgColor indexed="64"/>
      </patternFill>
    </fill>
    <fill>
      <patternFill patternType="solid">
        <fgColor rgb="FFDD3E22"/>
        <bgColor indexed="64"/>
      </patternFill>
    </fill>
    <fill>
      <patternFill patternType="solid">
        <fgColor rgb="FFFF2700"/>
        <bgColor indexed="64"/>
      </patternFill>
    </fill>
    <fill>
      <patternFill patternType="solid">
        <fgColor rgb="FFDD6E22"/>
        <bgColor indexed="64"/>
      </patternFill>
    </fill>
    <fill>
      <patternFill patternType="solid">
        <fgColor rgb="FFFF6700"/>
        <bgColor indexed="64"/>
      </patternFill>
    </fill>
    <fill>
      <patternFill patternType="solid">
        <fgColor rgb="FF90C0BE"/>
        <bgColor indexed="64"/>
      </patternFill>
    </fill>
    <fill>
      <patternFill patternType="solid">
        <fgColor rgb="FF80D0CD"/>
        <bgColor indexed="64"/>
      </patternFill>
    </fill>
    <fill>
      <patternFill patternType="solid">
        <fgColor rgb="FF90AFC0"/>
        <bgColor indexed="64"/>
      </patternFill>
    </fill>
    <fill>
      <patternFill patternType="solid">
        <fgColor rgb="FF80B4D0"/>
        <bgColor indexed="64"/>
      </patternFill>
    </fill>
    <fill>
      <patternFill patternType="solid">
        <fgColor rgb="FF909DC0"/>
        <bgColor indexed="64"/>
      </patternFill>
    </fill>
    <fill>
      <patternFill patternType="solid">
        <fgColor rgb="FF8095D0"/>
        <bgColor indexed="64"/>
      </patternFill>
    </fill>
    <fill>
      <patternFill patternType="solid">
        <fgColor rgb="FF921622"/>
        <bgColor indexed="64"/>
      </patternFill>
    </fill>
    <fill>
      <patternFill patternType="solid">
        <fgColor rgb="FFA80010"/>
        <bgColor indexed="64"/>
      </patternFill>
    </fill>
    <fill>
      <patternFill patternType="solid">
        <fgColor rgb="FF922916"/>
        <bgColor indexed="64"/>
      </patternFill>
    </fill>
    <fill>
      <patternFill patternType="solid">
        <fgColor rgb="FFA81900"/>
        <bgColor indexed="64"/>
      </patternFill>
    </fill>
    <fill>
      <patternFill patternType="solid">
        <fgColor rgb="FF924816"/>
        <bgColor indexed="64"/>
      </patternFill>
    </fill>
    <fill>
      <patternFill patternType="solid">
        <fgColor rgb="FFA84300"/>
        <bgColor indexed="64"/>
      </patternFill>
    </fill>
    <fill>
      <patternFill patternType="solid">
        <fgColor rgb="FF5CA2A0"/>
        <bgColor indexed="64"/>
      </patternFill>
    </fill>
    <fill>
      <patternFill patternType="solid">
        <fgColor rgb="FF44BBB6"/>
        <bgColor indexed="64"/>
      </patternFill>
    </fill>
    <fill>
      <patternFill patternType="solid">
        <fgColor rgb="FF5C89A2"/>
        <bgColor indexed="64"/>
      </patternFill>
    </fill>
    <fill>
      <patternFill patternType="solid">
        <fgColor rgb="FF4491BB"/>
        <bgColor indexed="64"/>
      </patternFill>
    </fill>
    <fill>
      <patternFill patternType="solid">
        <fgColor rgb="FF5C6FA2"/>
        <bgColor indexed="64"/>
      </patternFill>
    </fill>
    <fill>
      <patternFill patternType="solid">
        <fgColor rgb="FF4464BB"/>
        <bgColor indexed="64"/>
      </patternFill>
    </fill>
    <fill>
      <patternFill patternType="solid">
        <fgColor rgb="FFC8DEDE"/>
        <bgColor indexed="64"/>
      </patternFill>
    </fill>
    <fill>
      <patternFill patternType="solid">
        <fgColor rgb="FFC0E6E5"/>
        <bgColor indexed="64"/>
      </patternFill>
    </fill>
    <fill>
      <patternFill patternType="solid">
        <fgColor rgb="FFC8DBDE"/>
        <bgColor indexed="64"/>
      </patternFill>
    </fill>
    <fill>
      <patternFill patternType="solid">
        <fgColor rgb="FFC0E0E6"/>
        <bgColor indexed="64"/>
      </patternFill>
    </fill>
    <fill>
      <patternFill patternType="solid">
        <fgColor rgb="FFC8D7DE"/>
        <bgColor indexed="64"/>
      </patternFill>
    </fill>
    <fill>
      <patternFill patternType="solid">
        <fgColor rgb="FFC0DAE6"/>
        <bgColor indexed="64"/>
      </patternFill>
    </fill>
    <fill>
      <patternFill patternType="solid">
        <fgColor rgb="FF2D7B78"/>
        <bgColor indexed="64"/>
      </patternFill>
    </fill>
    <fill>
      <patternFill patternType="solid">
        <fgColor rgb="FF3D5B6B"/>
        <bgColor indexed="64"/>
      </patternFill>
    </fill>
    <fill>
      <patternFill patternType="solid">
        <fgColor rgb="FF2D5F7B"/>
        <bgColor indexed="64"/>
      </patternFill>
    </fill>
    <fill>
      <patternFill patternType="solid">
        <fgColor rgb="FF3D496B"/>
        <bgColor indexed="64"/>
      </patternFill>
    </fill>
    <fill>
      <patternFill patternType="solid">
        <fgColor rgb="FF2D427B"/>
        <bgColor indexed="64"/>
      </patternFill>
    </fill>
    <fill>
      <patternFill patternType="solid">
        <fgColor rgb="FF91BFBE"/>
        <bgColor indexed="64"/>
      </patternFill>
    </fill>
    <fill>
      <patternFill patternType="solid">
        <fgColor rgb="FF81CFCC"/>
        <bgColor indexed="64"/>
      </patternFill>
    </fill>
    <fill>
      <patternFill patternType="solid">
        <fgColor rgb="FF91B8BF"/>
        <bgColor indexed="64"/>
      </patternFill>
    </fill>
    <fill>
      <patternFill patternType="solid">
        <fgColor rgb="FF81C3CF"/>
        <bgColor indexed="64"/>
      </patternFill>
    </fill>
    <fill>
      <patternFill patternType="solid">
        <fgColor rgb="FF91B0BF"/>
        <bgColor indexed="64"/>
      </patternFill>
    </fill>
    <fill>
      <patternFill patternType="solid">
        <fgColor rgb="FF81B5CF"/>
        <bgColor indexed="64"/>
      </patternFill>
    </fill>
    <fill>
      <patternFill patternType="solid">
        <fgColor rgb="FF5DA19F"/>
        <bgColor indexed="64"/>
      </patternFill>
    </fill>
    <fill>
      <patternFill patternType="solid">
        <fgColor rgb="FF46B8B5"/>
        <bgColor indexed="64"/>
      </patternFill>
    </fill>
    <fill>
      <patternFill patternType="solid">
        <fgColor rgb="FF5D97A1"/>
        <bgColor indexed="64"/>
      </patternFill>
    </fill>
    <fill>
      <patternFill patternType="solid">
        <fgColor rgb="FF46A7B8"/>
        <bgColor indexed="64"/>
      </patternFill>
    </fill>
    <fill>
      <patternFill patternType="solid">
        <fgColor rgb="FF5D8BA1"/>
        <bgColor indexed="64"/>
      </patternFill>
    </fill>
    <fill>
      <patternFill patternType="solid">
        <fgColor rgb="FF4693B8"/>
        <bgColor indexed="64"/>
      </patternFill>
    </fill>
    <fill>
      <patternFill patternType="solid">
        <fgColor rgb="FFD3EDBA"/>
        <bgColor indexed="64"/>
      </patternFill>
    </fill>
    <fill>
      <patternFill patternType="solid">
        <fgColor rgb="FFD2FFA8"/>
        <bgColor indexed="64"/>
      </patternFill>
    </fill>
    <fill>
      <patternFill patternType="solid">
        <fgColor rgb="FFC6EDBA"/>
        <bgColor indexed="64"/>
      </patternFill>
    </fill>
    <fill>
      <patternFill patternType="solid">
        <fgColor rgb="FFBCFFA8"/>
        <bgColor indexed="64"/>
      </patternFill>
    </fill>
    <fill>
      <patternFill patternType="solid">
        <fgColor rgb="FFBAEDBB"/>
        <bgColor indexed="64"/>
      </patternFill>
    </fill>
    <fill>
      <patternFill patternType="solid">
        <fgColor rgb="FFA8FFAA"/>
        <bgColor indexed="64"/>
      </patternFill>
    </fill>
    <fill>
      <patternFill patternType="solid">
        <fgColor rgb="FF3E6A69"/>
        <bgColor indexed="64"/>
      </patternFill>
    </fill>
    <fill>
      <patternFill patternType="solid">
        <fgColor rgb="FF2F7977"/>
        <bgColor indexed="64"/>
      </patternFill>
    </fill>
    <fill>
      <patternFill patternType="solid">
        <fgColor rgb="FF3E636A"/>
        <bgColor indexed="64"/>
      </patternFill>
    </fill>
    <fill>
      <patternFill patternType="solid">
        <fgColor rgb="FF2F6E79"/>
        <bgColor indexed="64"/>
      </patternFill>
    </fill>
    <fill>
      <patternFill patternType="solid">
        <fgColor rgb="FF3E5C6A"/>
        <bgColor indexed="64"/>
      </patternFill>
    </fill>
    <fill>
      <patternFill patternType="solid">
        <fgColor rgb="FF2F6179"/>
        <bgColor indexed="64"/>
      </patternFill>
    </fill>
    <fill>
      <patternFill patternType="solid">
        <fgColor rgb="FFA7DC74"/>
        <bgColor indexed="64"/>
      </patternFill>
    </fill>
    <fill>
      <patternFill patternType="solid">
        <fgColor rgb="FFA6FF51"/>
        <bgColor indexed="64"/>
      </patternFill>
    </fill>
    <fill>
      <patternFill patternType="solid">
        <fgColor rgb="FF8DDC74"/>
        <bgColor indexed="64"/>
      </patternFill>
    </fill>
    <fill>
      <patternFill patternType="solid">
        <fgColor rgb="FF7AFF51"/>
        <bgColor indexed="64"/>
      </patternFill>
    </fill>
    <fill>
      <patternFill patternType="solid">
        <fgColor rgb="FF74DC77"/>
        <bgColor indexed="64"/>
      </patternFill>
    </fill>
    <fill>
      <patternFill patternType="solid">
        <fgColor rgb="FF51FF55"/>
        <bgColor indexed="64"/>
      </patternFill>
    </fill>
    <fill>
      <patternFill patternType="solid">
        <fgColor rgb="FF7ECB33"/>
        <bgColor indexed="64"/>
      </patternFill>
    </fill>
    <fill>
      <patternFill patternType="solid">
        <fgColor rgb="FF7DFF00"/>
        <bgColor indexed="64"/>
      </patternFill>
    </fill>
    <fill>
      <patternFill patternType="solid">
        <fgColor rgb="FF57CB33"/>
        <bgColor indexed="64"/>
      </patternFill>
    </fill>
    <fill>
      <patternFill patternType="solid">
        <fgColor rgb="FF3CFF00"/>
        <bgColor indexed="64"/>
      </patternFill>
    </fill>
    <fill>
      <patternFill patternType="solid">
        <fgColor rgb="FF33CB37"/>
        <bgColor indexed="64"/>
      </patternFill>
    </fill>
    <fill>
      <patternFill patternType="solid">
        <fgColor rgb="FF00FF06"/>
        <bgColor indexed="64"/>
      </patternFill>
    </fill>
    <fill>
      <patternFill patternType="solid">
        <fgColor rgb="FFF7E4AF"/>
        <bgColor indexed="64"/>
      </patternFill>
    </fill>
    <fill>
      <patternFill patternType="solid">
        <fgColor rgb="FFFFE8A8"/>
        <bgColor indexed="64"/>
      </patternFill>
    </fill>
    <fill>
      <patternFill patternType="solid">
        <fgColor rgb="FFF7EDAF"/>
        <bgColor indexed="64"/>
      </patternFill>
    </fill>
    <fill>
      <patternFill patternType="solid">
        <fgColor rgb="FFFFF2A8"/>
        <bgColor indexed="64"/>
      </patternFill>
    </fill>
    <fill>
      <patternFill patternType="solid">
        <fgColor rgb="FF538622"/>
        <bgColor indexed="64"/>
      </patternFill>
    </fill>
    <fill>
      <patternFill patternType="solid">
        <fgColor rgb="FF52A800"/>
        <bgColor indexed="64"/>
      </patternFill>
    </fill>
    <fill>
      <patternFill patternType="solid">
        <fgColor rgb="FF398622"/>
        <bgColor indexed="64"/>
      </patternFill>
    </fill>
    <fill>
      <patternFill patternType="solid">
        <fgColor rgb="FF27A800"/>
        <bgColor indexed="64"/>
      </patternFill>
    </fill>
    <fill>
      <patternFill patternType="solid">
        <fgColor rgb="FF228624"/>
        <bgColor indexed="64"/>
      </patternFill>
    </fill>
    <fill>
      <patternFill patternType="solid">
        <fgColor rgb="FF00A803"/>
        <bgColor indexed="64"/>
      </patternFill>
    </fill>
    <fill>
      <patternFill patternType="solid">
        <fgColor rgb="FFF1CB5F"/>
        <bgColor indexed="64"/>
      </patternFill>
    </fill>
    <fill>
      <patternFill patternType="solid">
        <fgColor rgb="FFFFD251"/>
        <bgColor indexed="64"/>
      </patternFill>
    </fill>
    <fill>
      <patternFill patternType="solid">
        <fgColor rgb="FFF1DC5F"/>
        <bgColor indexed="64"/>
      </patternFill>
    </fill>
    <fill>
      <patternFill patternType="solid">
        <fgColor rgb="FFFFE651"/>
        <bgColor indexed="64"/>
      </patternFill>
    </fill>
    <fill>
      <patternFill patternType="solid">
        <fgColor rgb="FFD8BAED"/>
        <bgColor indexed="64"/>
      </patternFill>
    </fill>
    <fill>
      <patternFill patternType="solid">
        <fgColor rgb="FFDCA8FF"/>
        <bgColor indexed="64"/>
      </patternFill>
    </fill>
    <fill>
      <patternFill patternType="solid">
        <fgColor rgb="FFE0BAED"/>
        <bgColor indexed="64"/>
      </patternFill>
    </fill>
    <fill>
      <patternFill patternType="solid">
        <fgColor rgb="FFEAA8FF"/>
        <bgColor indexed="64"/>
      </patternFill>
    </fill>
    <fill>
      <patternFill patternType="solid">
        <fgColor rgb="FFE9BAED"/>
        <bgColor indexed="64"/>
      </patternFill>
    </fill>
    <fill>
      <patternFill patternType="solid">
        <fgColor rgb="FFF9A8FF"/>
        <bgColor indexed="64"/>
      </patternFill>
    </fill>
    <fill>
      <patternFill patternType="solid">
        <fgColor rgb="FFFFBD00"/>
        <bgColor indexed="64"/>
      </patternFill>
    </fill>
    <fill>
      <patternFill patternType="solid">
        <fgColor rgb="FFEACC15"/>
        <bgColor indexed="64"/>
      </patternFill>
    </fill>
    <fill>
      <patternFill patternType="solid">
        <fgColor rgb="FFFFDB00"/>
        <bgColor indexed="64"/>
      </patternFill>
    </fill>
    <fill>
      <patternFill patternType="solid">
        <fgColor rgb="FFB274DC"/>
        <bgColor indexed="64"/>
      </patternFill>
    </fill>
    <fill>
      <patternFill patternType="solid">
        <fgColor rgb="FFB951FF"/>
        <bgColor indexed="64"/>
      </patternFill>
    </fill>
    <fill>
      <patternFill patternType="solid">
        <fgColor rgb="FFC374DC"/>
        <bgColor indexed="64"/>
      </patternFill>
    </fill>
    <fill>
      <patternFill patternType="solid">
        <fgColor rgb="FFD651FF"/>
        <bgColor indexed="64"/>
      </patternFill>
    </fill>
    <fill>
      <patternFill patternType="solid">
        <fgColor rgb="FFD574DC"/>
        <bgColor indexed="64"/>
      </patternFill>
    </fill>
    <fill>
      <patternFill patternType="solid">
        <fgColor rgb="FFF351FF"/>
        <bgColor indexed="64"/>
      </patternFill>
    </fill>
    <fill>
      <patternFill patternType="solid">
        <fgColor rgb="FF9A750E"/>
        <bgColor indexed="64"/>
      </patternFill>
    </fill>
    <fill>
      <patternFill patternType="solid">
        <fgColor rgb="FFA87C00"/>
        <bgColor indexed="64"/>
      </patternFill>
    </fill>
    <fill>
      <patternFill patternType="solid">
        <fgColor rgb="FF9A860E"/>
        <bgColor indexed="64"/>
      </patternFill>
    </fill>
    <fill>
      <patternFill patternType="solid">
        <fgColor rgb="FFA89000"/>
        <bgColor indexed="64"/>
      </patternFill>
    </fill>
    <fill>
      <patternFill patternType="solid">
        <fgColor rgb="FF8E33CB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A733CB"/>
        <bgColor indexed="64"/>
      </patternFill>
    </fill>
    <fill>
      <patternFill patternType="solid">
        <fgColor rgb="FFC300FF"/>
        <bgColor indexed="64"/>
      </patternFill>
    </fill>
    <fill>
      <patternFill patternType="solid">
        <fgColor rgb="FFC133CB"/>
        <bgColor indexed="64"/>
      </patternFill>
    </fill>
    <fill>
      <patternFill patternType="solid">
        <fgColor rgb="FFEE00FF"/>
        <bgColor indexed="64"/>
      </patternFill>
    </fill>
    <fill>
      <patternFill patternType="solid">
        <fgColor rgb="FFF3B4C8"/>
        <bgColor indexed="64"/>
      </patternFill>
    </fill>
    <fill>
      <patternFill patternType="solid">
        <fgColor rgb="FFFFA8C3"/>
        <bgColor indexed="64"/>
      </patternFill>
    </fill>
    <fill>
      <patternFill patternType="solid">
        <fgColor rgb="FFF3B4B5"/>
        <bgColor indexed="64"/>
      </patternFill>
    </fill>
    <fill>
      <patternFill patternType="solid">
        <fgColor rgb="FFFFA8A9"/>
        <bgColor indexed="64"/>
      </patternFill>
    </fill>
    <fill>
      <patternFill patternType="solid">
        <fgColor rgb="FFFFB4A8"/>
        <bgColor indexed="64"/>
      </patternFill>
    </fill>
    <fill>
      <patternFill patternType="solid">
        <fgColor rgb="FF5D2286"/>
        <bgColor indexed="64"/>
      </patternFill>
    </fill>
    <fill>
      <patternFill patternType="solid">
        <fgColor rgb="FF6400A8"/>
        <bgColor indexed="64"/>
      </patternFill>
    </fill>
    <fill>
      <patternFill patternType="solid">
        <fgColor rgb="FF6E2286"/>
        <bgColor indexed="64"/>
      </patternFill>
    </fill>
    <fill>
      <patternFill patternType="solid">
        <fgColor rgb="FF8000A8"/>
        <bgColor indexed="64"/>
      </patternFill>
    </fill>
    <fill>
      <patternFill patternType="solid">
        <fgColor rgb="FF7F2286"/>
        <bgColor indexed="64"/>
      </patternFill>
    </fill>
    <fill>
      <patternFill patternType="solid">
        <fgColor rgb="FF9D00A8"/>
        <bgColor indexed="64"/>
      </patternFill>
    </fill>
    <fill>
      <patternFill patternType="solid">
        <fgColor rgb="FFE76990"/>
        <bgColor indexed="64"/>
      </patternFill>
    </fill>
    <fill>
      <patternFill patternType="solid">
        <fgColor rgb="FFFF5187"/>
        <bgColor indexed="64"/>
      </patternFill>
    </fill>
    <fill>
      <patternFill patternType="solid">
        <fgColor rgb="FFE7696B"/>
        <bgColor indexed="64"/>
      </patternFill>
    </fill>
    <fill>
      <patternFill patternType="solid">
        <fgColor rgb="FFFF5154"/>
        <bgColor indexed="64"/>
      </patternFill>
    </fill>
    <fill>
      <patternFill patternType="solid">
        <fgColor rgb="FFE77B69"/>
        <bgColor indexed="64"/>
      </patternFill>
    </fill>
    <fill>
      <patternFill patternType="solid">
        <fgColor rgb="FFFF6951"/>
        <bgColor indexed="64"/>
      </patternFill>
    </fill>
    <fill>
      <patternFill patternType="solid">
        <fgColor rgb="FFDC235C"/>
        <bgColor indexed="64"/>
      </patternFill>
    </fill>
    <fill>
      <patternFill patternType="solid">
        <fgColor rgb="FFFF004F"/>
        <bgColor indexed="64"/>
      </patternFill>
    </fill>
    <fill>
      <patternFill patternType="solid">
        <fgColor rgb="FFDC2326"/>
        <bgColor indexed="64"/>
      </patternFill>
    </fill>
    <fill>
      <patternFill patternType="solid">
        <fgColor rgb="FFFF0004"/>
        <bgColor indexed="64"/>
      </patternFill>
    </fill>
    <fill>
      <patternFill patternType="solid">
        <fgColor rgb="FFDC3C23"/>
        <bgColor indexed="64"/>
      </patternFill>
    </fill>
    <fill>
      <patternFill patternType="solid">
        <fgColor rgb="FFFF2300"/>
        <bgColor indexed="64"/>
      </patternFill>
    </fill>
    <fill>
      <patternFill patternType="solid">
        <fgColor rgb="FFF6D2B1"/>
        <bgColor indexed="64"/>
      </patternFill>
    </fill>
    <fill>
      <patternFill patternType="solid">
        <fgColor rgb="FFFFD1A8"/>
        <bgColor indexed="64"/>
      </patternFill>
    </fill>
    <fill>
      <patternFill patternType="solid">
        <fgColor rgb="FFF6D9B1"/>
        <bgColor indexed="64"/>
      </patternFill>
    </fill>
    <fill>
      <patternFill patternType="solid">
        <fgColor rgb="FFF6E1B1"/>
        <bgColor indexed="64"/>
      </patternFill>
    </fill>
    <fill>
      <patternFill patternType="solid">
        <fgColor rgb="FFFFE5A8"/>
        <bgColor indexed="64"/>
      </patternFill>
    </fill>
    <fill>
      <patternFill patternType="solid">
        <fgColor rgb="FF91173D"/>
        <bgColor indexed="64"/>
      </patternFill>
    </fill>
    <fill>
      <patternFill patternType="solid">
        <fgColor rgb="FFA80034"/>
        <bgColor indexed="64"/>
      </patternFill>
    </fill>
    <fill>
      <patternFill patternType="solid">
        <fgColor rgb="FF911719"/>
        <bgColor indexed="64"/>
      </patternFill>
    </fill>
    <fill>
      <patternFill patternType="solid">
        <fgColor rgb="FFA80002"/>
        <bgColor indexed="64"/>
      </patternFill>
    </fill>
    <fill>
      <patternFill patternType="solid">
        <fgColor rgb="FF912817"/>
        <bgColor indexed="64"/>
      </patternFill>
    </fill>
    <fill>
      <patternFill patternType="solid">
        <fgColor rgb="FFA81700"/>
        <bgColor indexed="64"/>
      </patternFill>
    </fill>
    <fill>
      <patternFill patternType="solid">
        <fgColor rgb="FFEEA562"/>
        <bgColor indexed="64"/>
      </patternFill>
    </fill>
    <fill>
      <patternFill patternType="solid">
        <fgColor rgb="FFFFA451"/>
        <bgColor indexed="64"/>
      </patternFill>
    </fill>
    <fill>
      <patternFill patternType="solid">
        <fgColor rgb="FFEEB462"/>
        <bgColor indexed="64"/>
      </patternFill>
    </fill>
    <fill>
      <patternFill patternType="solid">
        <fgColor rgb="FFEEC562"/>
        <bgColor indexed="64"/>
      </patternFill>
    </fill>
    <fill>
      <patternFill patternType="solid">
        <fgColor rgb="FFFFCC51"/>
        <bgColor indexed="64"/>
      </patternFill>
    </fill>
    <fill>
      <patternFill patternType="solid">
        <fgColor rgb="FFBEBAED"/>
        <bgColor indexed="64"/>
      </patternFill>
    </fill>
    <fill>
      <patternFill patternType="solid">
        <fgColor rgb="FFAFA8FF"/>
        <bgColor indexed="64"/>
      </patternFill>
    </fill>
    <fill>
      <patternFill patternType="solid">
        <fgColor rgb="FF7D74DC"/>
        <bgColor indexed="64"/>
      </patternFill>
    </fill>
    <fill>
      <patternFill patternType="solid">
        <fgColor rgb="FF5F51FF"/>
        <bgColor indexed="64"/>
      </patternFill>
    </fill>
    <fill>
      <patternFill patternType="solid">
        <fgColor rgb="FFA174DC"/>
        <bgColor indexed="64"/>
      </patternFill>
    </fill>
    <fill>
      <patternFill patternType="solid">
        <fgColor rgb="FF9B51FF"/>
        <bgColor indexed="64"/>
      </patternFill>
    </fill>
    <fill>
      <patternFill patternType="solid">
        <fgColor rgb="FF985110"/>
        <bgColor indexed="64"/>
      </patternFill>
    </fill>
    <fill>
      <patternFill patternType="solid">
        <fgColor rgb="FFA85000"/>
        <bgColor indexed="64"/>
      </patternFill>
    </fill>
    <fill>
      <patternFill patternType="solid">
        <fgColor rgb="FF986010"/>
        <bgColor indexed="64"/>
      </patternFill>
    </fill>
    <fill>
      <patternFill patternType="solid">
        <fgColor rgb="FF987010"/>
        <bgColor indexed="64"/>
      </patternFill>
    </fill>
    <fill>
      <patternFill patternType="solid">
        <fgColor rgb="FFA87700"/>
        <bgColor indexed="64"/>
      </patternFill>
    </fill>
    <fill>
      <patternFill patternType="solid">
        <fgColor rgb="FF0082FF"/>
        <bgColor indexed="64"/>
      </patternFill>
    </fill>
    <fill>
      <patternFill patternType="solid">
        <fgColor rgb="FF4033CB"/>
        <bgColor indexed="64"/>
      </patternFill>
    </fill>
    <fill>
      <patternFill patternType="solid">
        <fgColor rgb="FF1500FF"/>
        <bgColor indexed="64"/>
      </patternFill>
    </fill>
    <fill>
      <patternFill patternType="solid">
        <fgColor rgb="FF7433CB"/>
        <bgColor indexed="64"/>
      </patternFill>
    </fill>
    <fill>
      <patternFill patternType="solid">
        <fgColor rgb="FF6C00FF"/>
        <bgColor indexed="64"/>
      </patternFill>
    </fill>
    <fill>
      <patternFill patternType="solid">
        <fgColor rgb="FFBAE2ED"/>
        <bgColor indexed="64"/>
      </patternFill>
    </fill>
    <fill>
      <patternFill patternType="solid">
        <fgColor rgb="FFA8EDFF"/>
        <bgColor indexed="64"/>
      </patternFill>
    </fill>
    <fill>
      <patternFill patternType="solid">
        <fgColor rgb="FFBACFED"/>
        <bgColor indexed="64"/>
      </patternFill>
    </fill>
    <fill>
      <patternFill patternType="solid">
        <fgColor rgb="FFA8CBFF"/>
        <bgColor indexed="64"/>
      </patternFill>
    </fill>
    <fill>
      <patternFill patternType="solid">
        <fgColor rgb="FFBABAED"/>
        <bgColor indexed="64"/>
      </patternFill>
    </fill>
    <fill>
      <patternFill patternType="solid">
        <fgColor rgb="FFA8A9FF"/>
        <bgColor indexed="64"/>
      </patternFill>
    </fill>
    <fill>
      <patternFill patternType="solid">
        <fgColor rgb="FF2A2286"/>
        <bgColor indexed="64"/>
      </patternFill>
    </fill>
    <fill>
      <patternFill patternType="solid">
        <fgColor rgb="FF0D00A8"/>
        <bgColor indexed="64"/>
      </patternFill>
    </fill>
    <fill>
      <patternFill patternType="solid">
        <fgColor rgb="FF4D2286"/>
        <bgColor indexed="64"/>
      </patternFill>
    </fill>
    <fill>
      <patternFill patternType="solid">
        <fgColor rgb="FF4700A8"/>
        <bgColor indexed="64"/>
      </patternFill>
    </fill>
    <fill>
      <patternFill patternType="solid">
        <fgColor rgb="FF74C6DC"/>
        <bgColor indexed="64"/>
      </patternFill>
    </fill>
    <fill>
      <patternFill patternType="solid">
        <fgColor rgb="FF51DBFF"/>
        <bgColor indexed="64"/>
      </patternFill>
    </fill>
    <fill>
      <patternFill patternType="solid">
        <fgColor rgb="FF749EDC"/>
        <bgColor indexed="64"/>
      </patternFill>
    </fill>
    <fill>
      <patternFill patternType="solid">
        <fgColor rgb="FF5197FF"/>
        <bgColor indexed="64"/>
      </patternFill>
    </fill>
    <fill>
      <patternFill patternType="solid">
        <fgColor rgb="FF7476DC"/>
        <bgColor indexed="64"/>
      </patternFill>
    </fill>
    <fill>
      <patternFill patternType="solid">
        <fgColor rgb="FF5154FF"/>
        <bgColor indexed="64"/>
      </patternFill>
    </fill>
    <fill>
      <patternFill patternType="solid">
        <fgColor rgb="FF33ACCB"/>
        <bgColor indexed="64"/>
      </patternFill>
    </fill>
    <fill>
      <patternFill patternType="solid">
        <fgColor rgb="FF00CBFF"/>
        <bgColor indexed="64"/>
      </patternFill>
    </fill>
    <fill>
      <patternFill patternType="solid">
        <fgColor rgb="FF3371CB"/>
        <bgColor indexed="64"/>
      </patternFill>
    </fill>
    <fill>
      <patternFill patternType="solid">
        <fgColor rgb="FF0067FF"/>
        <bgColor indexed="64"/>
      </patternFill>
    </fill>
    <fill>
      <patternFill patternType="solid">
        <fgColor rgb="FF3336CB"/>
        <bgColor indexed="64"/>
      </patternFill>
    </fill>
    <fill>
      <patternFill patternType="solid">
        <fgColor rgb="FF0004FF"/>
        <bgColor indexed="64"/>
      </patternFill>
    </fill>
    <fill>
      <patternFill patternType="solid">
        <fgColor rgb="FF227186"/>
        <bgColor indexed="64"/>
      </patternFill>
    </fill>
    <fill>
      <patternFill patternType="solid">
        <fgColor rgb="FF0085A8"/>
        <bgColor indexed="64"/>
      </patternFill>
    </fill>
    <fill>
      <patternFill patternType="solid">
        <fgColor rgb="FF224A86"/>
        <bgColor indexed="64"/>
      </patternFill>
    </fill>
    <fill>
      <patternFill patternType="solid">
        <fgColor rgb="FF0043A8"/>
        <bgColor indexed="64"/>
      </patternFill>
    </fill>
    <fill>
      <patternFill patternType="solid">
        <fgColor rgb="FF222386"/>
        <bgColor indexed="64"/>
      </patternFill>
    </fill>
    <fill>
      <patternFill patternType="solid">
        <fgColor rgb="FF0002A8"/>
        <bgColor indexed="64"/>
      </patternFill>
    </fill>
    <fill>
      <patternFill patternType="solid">
        <fgColor rgb="FFD8E4BC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C0C0C0"/>
      </right>
      <top style="thin">
        <color rgb="FFDDDDDD"/>
      </top>
      <bottom style="thin">
        <color rgb="FFDDDDDD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6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0" fontId="19" fillId="0" borderId="0" applyNumberFormat="0" applyFill="0" applyBorder="0" applyAlignment="0" applyProtection="0"/>
    <xf numFmtId="0" fontId="24" fillId="0" borderId="0"/>
  </cellStyleXfs>
  <cellXfs count="727">
    <xf numFmtId="0" fontId="0" fillId="0" borderId="0" xfId="0"/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top" wrapText="1" readingOrder="2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readingOrder="2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textRotation="90" wrapText="1"/>
    </xf>
    <xf numFmtId="0" fontId="4" fillId="0" borderId="5" xfId="0" applyFont="1" applyBorder="1" applyAlignment="1">
      <alignment horizontal="right" vertical="top" wrapText="1" indent="1" readingOrder="2"/>
    </xf>
    <xf numFmtId="0" fontId="6" fillId="0" borderId="0" xfId="1" applyAlignment="1">
      <alignment horizontal="center" vertical="center"/>
    </xf>
    <xf numFmtId="0" fontId="7" fillId="0" borderId="0" xfId="2" applyFont="1" applyAlignment="1">
      <alignment horizontal="center" vertical="center" textRotation="90" wrapText="1"/>
    </xf>
    <xf numFmtId="0" fontId="8" fillId="0" borderId="0" xfId="1" applyFont="1" applyAlignment="1">
      <alignment horizontal="center" vertical="center" textRotation="90"/>
    </xf>
    <xf numFmtId="0" fontId="9" fillId="0" borderId="0" xfId="1" applyFont="1" applyAlignment="1">
      <alignment horizontal="center" vertical="center"/>
    </xf>
    <xf numFmtId="0" fontId="6" fillId="0" borderId="0" xfId="1"/>
    <xf numFmtId="0" fontId="10" fillId="2" borderId="0" xfId="1" applyFont="1" applyFill="1" applyAlignment="1">
      <alignment horizontal="center" vertical="center" wrapText="1"/>
    </xf>
    <xf numFmtId="0" fontId="10" fillId="3" borderId="0" xfId="1" applyFont="1" applyFill="1" applyAlignment="1">
      <alignment horizontal="center" vertical="center" wrapText="1"/>
    </xf>
    <xf numFmtId="0" fontId="10" fillId="4" borderId="0" xfId="1" applyFont="1" applyFill="1" applyAlignment="1">
      <alignment horizontal="center" vertical="center" wrapText="1"/>
    </xf>
    <xf numFmtId="0" fontId="10" fillId="5" borderId="0" xfId="1" applyFont="1" applyFill="1" applyAlignment="1">
      <alignment horizontal="center" vertical="center" wrapText="1"/>
    </xf>
    <xf numFmtId="0" fontId="10" fillId="6" borderId="0" xfId="1" applyFont="1" applyFill="1" applyAlignment="1">
      <alignment horizontal="center" vertical="center" wrapText="1"/>
    </xf>
    <xf numFmtId="0" fontId="10" fillId="7" borderId="0" xfId="1" applyFont="1" applyFill="1" applyAlignment="1">
      <alignment horizontal="center" vertical="center" wrapText="1"/>
    </xf>
    <xf numFmtId="0" fontId="10" fillId="8" borderId="0" xfId="1" applyFont="1" applyFill="1" applyAlignment="1">
      <alignment horizontal="center" vertical="center" wrapText="1"/>
    </xf>
    <xf numFmtId="0" fontId="10" fillId="9" borderId="0" xfId="1" applyFont="1" applyFill="1" applyAlignment="1">
      <alignment horizontal="center" vertical="center" wrapText="1"/>
    </xf>
    <xf numFmtId="0" fontId="10" fillId="10" borderId="0" xfId="1" applyFont="1" applyFill="1" applyAlignment="1">
      <alignment horizontal="center" vertical="center" wrapText="1"/>
    </xf>
    <xf numFmtId="0" fontId="10" fillId="11" borderId="0" xfId="1" applyFont="1" applyFill="1" applyAlignment="1">
      <alignment horizontal="center" vertical="center" wrapText="1"/>
    </xf>
    <xf numFmtId="0" fontId="7" fillId="0" borderId="0" xfId="2" applyFont="1" applyAlignment="1">
      <alignment vertical="center" wrapText="1"/>
    </xf>
    <xf numFmtId="0" fontId="9" fillId="12" borderId="0" xfId="1" applyFont="1" applyFill="1"/>
    <xf numFmtId="0" fontId="9" fillId="13" borderId="0" xfId="1" applyFont="1" applyFill="1"/>
    <xf numFmtId="0" fontId="6" fillId="0" borderId="0" xfId="1" applyAlignment="1">
      <alignment horizontal="center" vertical="top"/>
    </xf>
    <xf numFmtId="0" fontId="11" fillId="0" borderId="0" xfId="1" applyFont="1"/>
    <xf numFmtId="0" fontId="9" fillId="14" borderId="0" xfId="1" applyFont="1" applyFill="1"/>
    <xf numFmtId="0" fontId="9" fillId="15" borderId="0" xfId="1" applyFont="1" applyFill="1"/>
    <xf numFmtId="0" fontId="10" fillId="16" borderId="0" xfId="1" applyFont="1" applyFill="1" applyAlignment="1">
      <alignment horizontal="center" vertical="center"/>
    </xf>
    <xf numFmtId="0" fontId="10" fillId="17" borderId="0" xfId="1" applyFont="1" applyFill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0" fontId="10" fillId="19" borderId="0" xfId="1" applyFont="1" applyFill="1" applyAlignment="1">
      <alignment horizontal="center" vertical="center"/>
    </xf>
    <xf numFmtId="0" fontId="10" fillId="20" borderId="0" xfId="1" applyFont="1" applyFill="1" applyAlignment="1">
      <alignment horizontal="center" vertical="center"/>
    </xf>
    <xf numFmtId="0" fontId="10" fillId="21" borderId="0" xfId="1" applyFont="1" applyFill="1" applyAlignment="1">
      <alignment horizontal="center" vertical="center"/>
    </xf>
    <xf numFmtId="0" fontId="10" fillId="22" borderId="0" xfId="1" applyFont="1" applyFill="1" applyAlignment="1">
      <alignment horizontal="center" vertical="center"/>
    </xf>
    <xf numFmtId="0" fontId="10" fillId="23" borderId="0" xfId="1" applyFont="1" applyFill="1" applyAlignment="1">
      <alignment horizontal="center" vertical="center"/>
    </xf>
    <xf numFmtId="0" fontId="10" fillId="24" borderId="0" xfId="1" applyFont="1" applyFill="1" applyAlignment="1">
      <alignment horizontal="center" vertical="center"/>
    </xf>
    <xf numFmtId="0" fontId="10" fillId="25" borderId="0" xfId="1" applyFont="1" applyFill="1" applyAlignment="1">
      <alignment horizontal="center" vertical="center"/>
    </xf>
    <xf numFmtId="0" fontId="9" fillId="26" borderId="0" xfId="1" applyFont="1" applyFill="1"/>
    <xf numFmtId="0" fontId="9" fillId="27" borderId="0" xfId="1" applyFont="1" applyFill="1"/>
    <xf numFmtId="0" fontId="9" fillId="28" borderId="0" xfId="1" applyFont="1" applyFill="1"/>
    <xf numFmtId="0" fontId="9" fillId="29" borderId="0" xfId="1" applyFont="1" applyFill="1"/>
    <xf numFmtId="0" fontId="9" fillId="30" borderId="0" xfId="1" applyFont="1" applyFill="1"/>
    <xf numFmtId="0" fontId="10" fillId="31" borderId="0" xfId="1" applyFont="1" applyFill="1" applyAlignment="1">
      <alignment horizontal="center" vertical="center"/>
    </xf>
    <xf numFmtId="0" fontId="10" fillId="32" borderId="0" xfId="1" applyFont="1" applyFill="1" applyAlignment="1">
      <alignment horizontal="center" vertical="center"/>
    </xf>
    <xf numFmtId="0" fontId="10" fillId="33" borderId="0" xfId="1" applyFont="1" applyFill="1" applyAlignment="1">
      <alignment horizontal="center" vertical="center"/>
    </xf>
    <xf numFmtId="0" fontId="10" fillId="34" borderId="0" xfId="1" applyFont="1" applyFill="1" applyAlignment="1">
      <alignment horizontal="center" vertical="center"/>
    </xf>
    <xf numFmtId="0" fontId="10" fillId="35" borderId="0" xfId="1" applyFont="1" applyFill="1" applyAlignment="1">
      <alignment horizontal="center" vertical="center"/>
    </xf>
    <xf numFmtId="0" fontId="10" fillId="36" borderId="0" xfId="1" applyFont="1" applyFill="1" applyAlignment="1">
      <alignment horizontal="center" vertical="center"/>
    </xf>
    <xf numFmtId="0" fontId="9" fillId="37" borderId="0" xfId="1" applyFont="1" applyFill="1"/>
    <xf numFmtId="0" fontId="9" fillId="38" borderId="0" xfId="1" applyFont="1" applyFill="1"/>
    <xf numFmtId="0" fontId="10" fillId="39" borderId="0" xfId="1" applyFont="1" applyFill="1" applyAlignment="1">
      <alignment horizontal="center" vertical="center"/>
    </xf>
    <xf numFmtId="0" fontId="9" fillId="40" borderId="0" xfId="1" applyFont="1" applyFill="1"/>
    <xf numFmtId="0" fontId="9" fillId="41" borderId="0" xfId="1" applyFont="1" applyFill="1"/>
    <xf numFmtId="0" fontId="7" fillId="0" borderId="0" xfId="2" applyFont="1" applyAlignment="1">
      <alignment horizontal="center" vertical="center" wrapText="1"/>
    </xf>
    <xf numFmtId="0" fontId="12" fillId="42" borderId="0" xfId="1" applyFont="1" applyFill="1"/>
    <xf numFmtId="0" fontId="9" fillId="43" borderId="0" xfId="1" applyFont="1" applyFill="1"/>
    <xf numFmtId="0" fontId="9" fillId="44" borderId="0" xfId="1" applyFont="1" applyFill="1"/>
    <xf numFmtId="0" fontId="13" fillId="45" borderId="0" xfId="2" applyFont="1" applyFill="1" applyAlignment="1">
      <alignment horizontal="center" vertical="center"/>
    </xf>
    <xf numFmtId="0" fontId="10" fillId="39" borderId="0" xfId="2" applyFont="1" applyFill="1" applyAlignment="1">
      <alignment horizontal="center" vertical="center"/>
    </xf>
    <xf numFmtId="0" fontId="10" fillId="46" borderId="0" xfId="2" applyFont="1" applyFill="1" applyAlignment="1">
      <alignment horizontal="center" vertical="center"/>
    </xf>
    <xf numFmtId="0" fontId="10" fillId="47" borderId="0" xfId="2" applyFont="1" applyFill="1" applyAlignment="1">
      <alignment horizontal="center" vertical="center"/>
    </xf>
    <xf numFmtId="0" fontId="10" fillId="48" borderId="0" xfId="2" applyFont="1" applyFill="1" applyAlignment="1">
      <alignment horizontal="center" vertical="center"/>
    </xf>
    <xf numFmtId="0" fontId="10" fillId="49" borderId="0" xfId="2" applyFont="1" applyFill="1" applyAlignment="1">
      <alignment horizontal="center" vertical="center"/>
    </xf>
    <xf numFmtId="0" fontId="10" fillId="50" borderId="0" xfId="2" applyFont="1" applyFill="1" applyAlignment="1">
      <alignment horizontal="center" vertical="center"/>
    </xf>
    <xf numFmtId="0" fontId="10" fillId="51" borderId="0" xfId="2" applyFont="1" applyFill="1" applyAlignment="1">
      <alignment horizontal="center" vertical="center"/>
    </xf>
    <xf numFmtId="0" fontId="10" fillId="52" borderId="0" xfId="2" applyFont="1" applyFill="1" applyAlignment="1">
      <alignment horizontal="center" vertical="center"/>
    </xf>
    <xf numFmtId="0" fontId="10" fillId="53" borderId="0" xfId="2" applyFont="1" applyFill="1" applyAlignment="1">
      <alignment horizontal="center" vertical="center"/>
    </xf>
    <xf numFmtId="0" fontId="9" fillId="54" borderId="0" xfId="1" applyFont="1" applyFill="1"/>
    <xf numFmtId="0" fontId="9" fillId="55" borderId="0" xfId="1" applyFont="1" applyFill="1"/>
    <xf numFmtId="0" fontId="9" fillId="56" borderId="0" xfId="1" applyFont="1" applyFill="1"/>
    <xf numFmtId="0" fontId="10" fillId="57" borderId="0" xfId="1" applyFont="1" applyFill="1" applyAlignment="1">
      <alignment horizontal="center" vertical="center"/>
    </xf>
    <xf numFmtId="0" fontId="10" fillId="58" borderId="0" xfId="1" applyFont="1" applyFill="1" applyAlignment="1">
      <alignment horizontal="center" vertical="center"/>
    </xf>
    <xf numFmtId="0" fontId="10" fillId="59" borderId="0" xfId="1" applyFont="1" applyFill="1" applyAlignment="1">
      <alignment horizontal="center" vertical="center"/>
    </xf>
    <xf numFmtId="0" fontId="10" fillId="60" borderId="0" xfId="1" applyFont="1" applyFill="1" applyAlignment="1">
      <alignment horizontal="center" vertical="center"/>
    </xf>
    <xf numFmtId="0" fontId="10" fillId="61" borderId="0" xfId="1" applyFont="1" applyFill="1" applyAlignment="1">
      <alignment horizontal="center" vertical="center"/>
    </xf>
    <xf numFmtId="0" fontId="10" fillId="62" borderId="0" xfId="1" applyFont="1" applyFill="1" applyAlignment="1">
      <alignment horizontal="center" vertical="center"/>
    </xf>
    <xf numFmtId="0" fontId="9" fillId="63" borderId="0" xfId="1" applyFont="1" applyFill="1"/>
    <xf numFmtId="0" fontId="9" fillId="64" borderId="0" xfId="1" applyFont="1" applyFill="1"/>
    <xf numFmtId="0" fontId="9" fillId="65" borderId="0" xfId="1" applyFont="1" applyFill="1"/>
    <xf numFmtId="0" fontId="9" fillId="66" borderId="0" xfId="1" applyFont="1" applyFill="1"/>
    <xf numFmtId="0" fontId="10" fillId="67" borderId="0" xfId="1" applyFont="1" applyFill="1" applyAlignment="1">
      <alignment horizontal="center" vertical="center"/>
    </xf>
    <xf numFmtId="0" fontId="9" fillId="68" borderId="0" xfId="1" applyFont="1" applyFill="1"/>
    <xf numFmtId="0" fontId="10" fillId="0" borderId="0" xfId="1" applyFont="1" applyAlignment="1">
      <alignment horizontal="center" vertical="center"/>
    </xf>
    <xf numFmtId="0" fontId="9" fillId="69" borderId="0" xfId="1" applyFont="1" applyFill="1"/>
    <xf numFmtId="0" fontId="9" fillId="70" borderId="0" xfId="1" applyFont="1" applyFill="1"/>
    <xf numFmtId="0" fontId="9" fillId="71" borderId="0" xfId="1" applyFont="1" applyFill="1"/>
    <xf numFmtId="0" fontId="9" fillId="72" borderId="0" xfId="1" applyFont="1" applyFill="1"/>
    <xf numFmtId="0" fontId="9" fillId="73" borderId="0" xfId="1" applyFont="1" applyFill="1"/>
    <xf numFmtId="0" fontId="9" fillId="74" borderId="0" xfId="1" applyFont="1" applyFill="1"/>
    <xf numFmtId="0" fontId="9" fillId="75" borderId="0" xfId="1" applyFont="1" applyFill="1"/>
    <xf numFmtId="0" fontId="9" fillId="76" borderId="0" xfId="1" applyFont="1" applyFill="1"/>
    <xf numFmtId="0" fontId="9" fillId="77" borderId="0" xfId="1" applyFont="1" applyFill="1"/>
    <xf numFmtId="0" fontId="14" fillId="78" borderId="7" xfId="3" applyNumberFormat="1" applyFont="1" applyFill="1" applyBorder="1" applyAlignment="1">
      <alignment horizontal="center" vertical="center"/>
    </xf>
    <xf numFmtId="0" fontId="15" fillId="79" borderId="7" xfId="4" applyFont="1" applyFill="1" applyBorder="1" applyAlignment="1">
      <alignment horizontal="center" vertical="center"/>
    </xf>
    <xf numFmtId="0" fontId="15" fillId="80" borderId="7" xfId="4" applyFont="1" applyFill="1" applyBorder="1" applyAlignment="1">
      <alignment horizontal="center" vertical="center"/>
    </xf>
    <xf numFmtId="0" fontId="15" fillId="81" borderId="8" xfId="4" applyFont="1" applyFill="1" applyBorder="1" applyAlignment="1">
      <alignment horizontal="center" vertical="center"/>
    </xf>
    <xf numFmtId="0" fontId="15" fillId="82" borderId="8" xfId="4" applyFont="1" applyFill="1" applyBorder="1" applyAlignment="1">
      <alignment horizontal="center" vertical="center"/>
    </xf>
    <xf numFmtId="0" fontId="15" fillId="83" borderId="9" xfId="4" applyFont="1" applyFill="1" applyBorder="1" applyAlignment="1">
      <alignment horizontal="center" vertical="center"/>
    </xf>
    <xf numFmtId="0" fontId="15" fillId="84" borderId="9" xfId="4" applyFont="1" applyFill="1" applyBorder="1" applyAlignment="1">
      <alignment horizontal="center" vertical="center"/>
    </xf>
    <xf numFmtId="0" fontId="9" fillId="85" borderId="0" xfId="1" applyFont="1" applyFill="1"/>
    <xf numFmtId="0" fontId="9" fillId="86" borderId="0" xfId="1" applyFont="1" applyFill="1"/>
    <xf numFmtId="0" fontId="9" fillId="87" borderId="0" xfId="1" applyFont="1" applyFill="1"/>
    <xf numFmtId="0" fontId="9" fillId="88" borderId="0" xfId="1" applyFont="1" applyFill="1"/>
    <xf numFmtId="0" fontId="9" fillId="89" borderId="0" xfId="1" applyFont="1" applyFill="1"/>
    <xf numFmtId="0" fontId="9" fillId="0" borderId="0" xfId="1" applyFont="1"/>
    <xf numFmtId="0" fontId="9" fillId="90" borderId="0" xfId="1" applyFont="1" applyFill="1"/>
    <xf numFmtId="0" fontId="9" fillId="91" borderId="0" xfId="1" applyFont="1" applyFill="1"/>
    <xf numFmtId="0" fontId="9" fillId="92" borderId="0" xfId="1" applyFont="1" applyFill="1"/>
    <xf numFmtId="0" fontId="9" fillId="93" borderId="0" xfId="1" applyFont="1" applyFill="1"/>
    <xf numFmtId="0" fontId="9" fillId="94" borderId="0" xfId="1" applyFont="1" applyFill="1"/>
    <xf numFmtId="0" fontId="9" fillId="95" borderId="0" xfId="1" applyFont="1" applyFill="1"/>
    <xf numFmtId="0" fontId="9" fillId="96" borderId="0" xfId="1" applyFont="1" applyFill="1"/>
    <xf numFmtId="0" fontId="9" fillId="97" borderId="0" xfId="1" applyFont="1" applyFill="1"/>
    <xf numFmtId="0" fontId="9" fillId="98" borderId="0" xfId="1" applyFont="1" applyFill="1"/>
    <xf numFmtId="0" fontId="9" fillId="99" borderId="0" xfId="1" applyFont="1" applyFill="1"/>
    <xf numFmtId="0" fontId="9" fillId="100" borderId="0" xfId="1" applyFont="1" applyFill="1"/>
    <xf numFmtId="0" fontId="9" fillId="101" borderId="0" xfId="1" applyFont="1" applyFill="1"/>
    <xf numFmtId="0" fontId="9" fillId="102" borderId="0" xfId="1" applyFont="1" applyFill="1"/>
    <xf numFmtId="0" fontId="9" fillId="103" borderId="0" xfId="1" applyFont="1" applyFill="1"/>
    <xf numFmtId="0" fontId="9" fillId="104" borderId="0" xfId="1" applyFont="1" applyFill="1"/>
    <xf numFmtId="0" fontId="9" fillId="105" borderId="0" xfId="1" applyFont="1" applyFill="1"/>
    <xf numFmtId="0" fontId="9" fillId="106" borderId="0" xfId="1" applyFont="1" applyFill="1"/>
    <xf numFmtId="0" fontId="9" fillId="107" borderId="0" xfId="1" applyFont="1" applyFill="1"/>
    <xf numFmtId="0" fontId="9" fillId="108" borderId="0" xfId="1" applyFont="1" applyFill="1"/>
    <xf numFmtId="0" fontId="9" fillId="109" borderId="0" xfId="1" applyFont="1" applyFill="1"/>
    <xf numFmtId="0" fontId="9" fillId="110" borderId="0" xfId="1" applyFont="1" applyFill="1"/>
    <xf numFmtId="0" fontId="9" fillId="111" borderId="0" xfId="1" applyFont="1" applyFill="1"/>
    <xf numFmtId="0" fontId="9" fillId="112" borderId="0" xfId="1" applyFont="1" applyFill="1"/>
    <xf numFmtId="0" fontId="9" fillId="113" borderId="0" xfId="1" applyFont="1" applyFill="1"/>
    <xf numFmtId="0" fontId="9" fillId="114" borderId="0" xfId="1" applyFont="1" applyFill="1"/>
    <xf numFmtId="0" fontId="9" fillId="115" borderId="0" xfId="1" applyFont="1" applyFill="1"/>
    <xf numFmtId="0" fontId="9" fillId="116" borderId="0" xfId="1" applyFont="1" applyFill="1"/>
    <xf numFmtId="0" fontId="9" fillId="117" borderId="0" xfId="1" applyFont="1" applyFill="1"/>
    <xf numFmtId="0" fontId="9" fillId="118" borderId="0" xfId="1" applyFont="1" applyFill="1"/>
    <xf numFmtId="0" fontId="9" fillId="119" borderId="0" xfId="1" applyFont="1" applyFill="1"/>
    <xf numFmtId="0" fontId="9" fillId="120" borderId="0" xfId="1" applyFont="1" applyFill="1"/>
    <xf numFmtId="0" fontId="9" fillId="121" borderId="0" xfId="1" applyFont="1" applyFill="1"/>
    <xf numFmtId="0" fontId="9" fillId="122" borderId="0" xfId="1" applyFont="1" applyFill="1"/>
    <xf numFmtId="0" fontId="9" fillId="123" borderId="0" xfId="1" applyFont="1" applyFill="1"/>
    <xf numFmtId="0" fontId="9" fillId="124" borderId="0" xfId="1" applyFont="1" applyFill="1"/>
    <xf numFmtId="0" fontId="9" fillId="125" borderId="0" xfId="1" applyFont="1" applyFill="1"/>
    <xf numFmtId="0" fontId="9" fillId="126" borderId="0" xfId="1" applyFont="1" applyFill="1"/>
    <xf numFmtId="0" fontId="9" fillId="127" borderId="0" xfId="1" applyFont="1" applyFill="1"/>
    <xf numFmtId="0" fontId="9" fillId="128" borderId="0" xfId="1" applyFont="1" applyFill="1"/>
    <xf numFmtId="0" fontId="9" fillId="129" borderId="0" xfId="1" applyFont="1" applyFill="1"/>
    <xf numFmtId="0" fontId="9" fillId="130" borderId="0" xfId="1" applyFont="1" applyFill="1"/>
    <xf numFmtId="0" fontId="9" fillId="131" borderId="0" xfId="1" applyFont="1" applyFill="1"/>
    <xf numFmtId="0" fontId="9" fillId="132" borderId="0" xfId="1" applyFont="1" applyFill="1"/>
    <xf numFmtId="0" fontId="9" fillId="133" borderId="0" xfId="1" applyFont="1" applyFill="1"/>
    <xf numFmtId="0" fontId="9" fillId="134" borderId="0" xfId="1" applyFont="1" applyFill="1"/>
    <xf numFmtId="0" fontId="9" fillId="135" borderId="0" xfId="1" applyFont="1" applyFill="1"/>
    <xf numFmtId="0" fontId="9" fillId="136" borderId="0" xfId="1" applyFont="1" applyFill="1"/>
    <xf numFmtId="0" fontId="9" fillId="137" borderId="0" xfId="1" applyFont="1" applyFill="1"/>
    <xf numFmtId="0" fontId="17" fillId="0" borderId="0" xfId="1" applyFont="1" applyAlignment="1">
      <alignment vertical="center" textRotation="90" wrapText="1"/>
    </xf>
    <xf numFmtId="0" fontId="10" fillId="0" borderId="0" xfId="1" applyFont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10" fillId="138" borderId="0" xfId="1" applyFont="1" applyFill="1" applyAlignment="1">
      <alignment horizontal="center" vertical="center" textRotation="90" wrapText="1"/>
    </xf>
    <xf numFmtId="0" fontId="10" fillId="139" borderId="0" xfId="1" applyFont="1" applyFill="1" applyAlignment="1">
      <alignment horizontal="center" vertical="center" textRotation="90" wrapText="1"/>
    </xf>
    <xf numFmtId="0" fontId="10" fillId="140" borderId="0" xfId="1" applyFont="1" applyFill="1" applyAlignment="1">
      <alignment horizontal="center" vertical="center" textRotation="90" wrapText="1"/>
    </xf>
    <xf numFmtId="0" fontId="10" fillId="141" borderId="0" xfId="1" applyFont="1" applyFill="1" applyAlignment="1">
      <alignment horizontal="center" vertical="center" textRotation="90" wrapText="1"/>
    </xf>
    <xf numFmtId="0" fontId="10" fillId="142" borderId="0" xfId="1" applyFont="1" applyFill="1" applyAlignment="1">
      <alignment horizontal="center" vertical="center" textRotation="90" wrapText="1"/>
    </xf>
    <xf numFmtId="0" fontId="10" fillId="143" borderId="0" xfId="1" applyFont="1" applyFill="1" applyAlignment="1">
      <alignment horizontal="center" vertical="center" textRotation="90" wrapText="1"/>
    </xf>
    <xf numFmtId="0" fontId="6" fillId="0" borderId="0" xfId="1" applyAlignment="1">
      <alignment textRotation="90"/>
    </xf>
    <xf numFmtId="0" fontId="10" fillId="144" borderId="0" xfId="1" applyFont="1" applyFill="1" applyAlignment="1">
      <alignment horizontal="center" vertical="center" textRotation="90" wrapText="1"/>
    </xf>
    <xf numFmtId="0" fontId="10" fillId="145" borderId="0" xfId="1" applyFont="1" applyFill="1" applyAlignment="1">
      <alignment horizontal="center" vertical="center" textRotation="90" wrapText="1"/>
    </xf>
    <xf numFmtId="0" fontId="10" fillId="146" borderId="0" xfId="1" applyFont="1" applyFill="1" applyAlignment="1">
      <alignment horizontal="center" vertical="center" textRotation="90" wrapText="1"/>
    </xf>
    <xf numFmtId="0" fontId="10" fillId="147" borderId="0" xfId="1" applyFont="1" applyFill="1" applyAlignment="1">
      <alignment horizontal="center" vertical="center" textRotation="90" wrapText="1"/>
    </xf>
    <xf numFmtId="0" fontId="10" fillId="148" borderId="0" xfId="1" applyFont="1" applyFill="1" applyAlignment="1">
      <alignment horizontal="center" vertical="center" textRotation="90" wrapText="1"/>
    </xf>
    <xf numFmtId="0" fontId="10" fillId="10" borderId="0" xfId="1" applyFont="1" applyFill="1" applyAlignment="1">
      <alignment horizontal="center" vertical="center" textRotation="90" wrapText="1"/>
    </xf>
    <xf numFmtId="0" fontId="18" fillId="149" borderId="0" xfId="1" applyFont="1" applyFill="1" applyAlignment="1">
      <alignment horizontal="center" vertical="center" textRotation="90" wrapText="1"/>
    </xf>
    <xf numFmtId="0" fontId="18" fillId="150" borderId="0" xfId="1" applyFont="1" applyFill="1" applyAlignment="1">
      <alignment horizontal="center" vertical="center" textRotation="90" wrapText="1"/>
    </xf>
    <xf numFmtId="0" fontId="10" fillId="151" borderId="0" xfId="1" applyFont="1" applyFill="1" applyAlignment="1">
      <alignment horizontal="center" vertical="center" textRotation="90" wrapText="1"/>
    </xf>
    <xf numFmtId="0" fontId="10" fillId="152" borderId="0" xfId="1" applyFont="1" applyFill="1" applyAlignment="1">
      <alignment horizontal="center" vertical="center" textRotation="90" wrapText="1"/>
    </xf>
    <xf numFmtId="0" fontId="10" fillId="153" borderId="0" xfId="1" applyFont="1" applyFill="1" applyAlignment="1">
      <alignment horizontal="center" vertical="center" textRotation="90" wrapText="1"/>
    </xf>
    <xf numFmtId="0" fontId="10" fillId="154" borderId="0" xfId="1" applyFont="1" applyFill="1" applyAlignment="1">
      <alignment horizontal="center" vertical="center" textRotation="90" wrapText="1"/>
    </xf>
    <xf numFmtId="0" fontId="10" fillId="155" borderId="0" xfId="1" applyFont="1" applyFill="1" applyAlignment="1">
      <alignment horizontal="center" vertical="center" textRotation="90" wrapText="1"/>
    </xf>
    <xf numFmtId="0" fontId="10" fillId="156" borderId="0" xfId="1" applyFont="1" applyFill="1" applyAlignment="1">
      <alignment horizontal="center" vertical="center" textRotation="90" wrapText="1"/>
    </xf>
    <xf numFmtId="0" fontId="10" fillId="157" borderId="0" xfId="1" applyFont="1" applyFill="1" applyAlignment="1">
      <alignment horizontal="center" vertical="center" textRotation="90" wrapText="1"/>
    </xf>
    <xf numFmtId="0" fontId="10" fillId="158" borderId="0" xfId="1" applyFont="1" applyFill="1" applyAlignment="1">
      <alignment horizontal="center" vertical="center" textRotation="90" wrapText="1"/>
    </xf>
    <xf numFmtId="0" fontId="10" fillId="159" borderId="0" xfId="1" applyFont="1" applyFill="1" applyAlignment="1">
      <alignment horizontal="center" vertical="center" textRotation="90" wrapText="1"/>
    </xf>
    <xf numFmtId="0" fontId="10" fillId="160" borderId="0" xfId="1" applyFont="1" applyFill="1" applyAlignment="1">
      <alignment horizontal="center" vertical="center" textRotation="90" wrapText="1"/>
    </xf>
    <xf numFmtId="0" fontId="18" fillId="161" borderId="0" xfId="1" applyFont="1" applyFill="1" applyAlignment="1">
      <alignment horizontal="center" vertical="center" textRotation="90" wrapText="1"/>
    </xf>
    <xf numFmtId="0" fontId="18" fillId="162" borderId="0" xfId="1" applyFont="1" applyFill="1" applyAlignment="1">
      <alignment horizontal="center" vertical="center" textRotation="90" wrapText="1"/>
    </xf>
    <xf numFmtId="0" fontId="18" fillId="163" borderId="0" xfId="1" applyFont="1" applyFill="1" applyAlignment="1">
      <alignment horizontal="center" vertical="center" textRotation="90" wrapText="1"/>
    </xf>
    <xf numFmtId="0" fontId="18" fillId="164" borderId="0" xfId="1" applyFont="1" applyFill="1" applyAlignment="1">
      <alignment horizontal="center" vertical="center" textRotation="90" wrapText="1"/>
    </xf>
    <xf numFmtId="0" fontId="10" fillId="165" borderId="0" xfId="1" applyFont="1" applyFill="1" applyAlignment="1">
      <alignment horizontal="center" vertical="center" textRotation="90" wrapText="1"/>
    </xf>
    <xf numFmtId="0" fontId="10" fillId="166" borderId="0" xfId="1" applyFont="1" applyFill="1" applyAlignment="1">
      <alignment horizontal="center" vertical="center" textRotation="90" wrapText="1"/>
    </xf>
    <xf numFmtId="0" fontId="18" fillId="167" borderId="0" xfId="1" applyFont="1" applyFill="1" applyAlignment="1">
      <alignment horizontal="center" vertical="center" textRotation="90" wrapText="1"/>
    </xf>
    <xf numFmtId="0" fontId="18" fillId="168" borderId="0" xfId="1" applyFont="1" applyFill="1" applyAlignment="1">
      <alignment horizontal="center" vertical="center" textRotation="90" wrapText="1"/>
    </xf>
    <xf numFmtId="0" fontId="18" fillId="169" borderId="0" xfId="1" applyFont="1" applyFill="1" applyAlignment="1">
      <alignment horizontal="center" vertical="center" textRotation="90" wrapText="1"/>
    </xf>
    <xf numFmtId="0" fontId="18" fillId="170" borderId="0" xfId="1" applyFont="1" applyFill="1" applyAlignment="1">
      <alignment horizontal="center" vertical="center" textRotation="90" wrapText="1"/>
    </xf>
    <xf numFmtId="0" fontId="18" fillId="171" borderId="0" xfId="1" applyFont="1" applyFill="1" applyAlignment="1">
      <alignment horizontal="center" vertical="center" textRotation="90" wrapText="1"/>
    </xf>
    <xf numFmtId="0" fontId="18" fillId="172" borderId="0" xfId="1" applyFont="1" applyFill="1" applyAlignment="1">
      <alignment horizontal="center" vertical="center" textRotation="90" wrapText="1"/>
    </xf>
    <xf numFmtId="0" fontId="18" fillId="173" borderId="0" xfId="1" applyFont="1" applyFill="1" applyAlignment="1">
      <alignment horizontal="center" vertical="center" textRotation="90" wrapText="1"/>
    </xf>
    <xf numFmtId="0" fontId="18" fillId="174" borderId="0" xfId="1" applyFont="1" applyFill="1" applyAlignment="1">
      <alignment horizontal="center" vertical="center" textRotation="90" wrapText="1"/>
    </xf>
    <xf numFmtId="0" fontId="18" fillId="175" borderId="0" xfId="1" applyFont="1" applyFill="1" applyAlignment="1">
      <alignment horizontal="center" vertical="center" textRotation="90" wrapText="1"/>
    </xf>
    <xf numFmtId="0" fontId="18" fillId="176" borderId="0" xfId="1" applyFont="1" applyFill="1" applyAlignment="1">
      <alignment horizontal="center" vertical="center" textRotation="90" wrapText="1"/>
    </xf>
    <xf numFmtId="0" fontId="18" fillId="177" borderId="0" xfId="1" applyFont="1" applyFill="1" applyAlignment="1">
      <alignment horizontal="center" vertical="center" textRotation="90" wrapText="1"/>
    </xf>
    <xf numFmtId="0" fontId="18" fillId="178" borderId="0" xfId="1" applyFont="1" applyFill="1" applyAlignment="1">
      <alignment horizontal="center" vertical="center" textRotation="90" wrapText="1"/>
    </xf>
    <xf numFmtId="0" fontId="18" fillId="179" borderId="0" xfId="1" applyFont="1" applyFill="1" applyAlignment="1">
      <alignment horizontal="center" vertical="center" textRotation="90" wrapText="1"/>
    </xf>
    <xf numFmtId="0" fontId="18" fillId="180" borderId="0" xfId="1" applyFont="1" applyFill="1" applyAlignment="1">
      <alignment horizontal="center" vertical="center" textRotation="90" wrapText="1"/>
    </xf>
    <xf numFmtId="0" fontId="18" fillId="181" borderId="0" xfId="1" applyFont="1" applyFill="1" applyAlignment="1">
      <alignment horizontal="center" vertical="center" textRotation="90" wrapText="1"/>
    </xf>
    <xf numFmtId="0" fontId="18" fillId="182" borderId="0" xfId="1" applyFont="1" applyFill="1" applyAlignment="1">
      <alignment horizontal="center" vertical="center" textRotation="90" wrapText="1"/>
    </xf>
    <xf numFmtId="0" fontId="18" fillId="183" borderId="0" xfId="1" applyFont="1" applyFill="1" applyAlignment="1">
      <alignment horizontal="center" vertical="center" textRotation="90" wrapText="1"/>
    </xf>
    <xf numFmtId="0" fontId="18" fillId="184" borderId="0" xfId="1" applyFont="1" applyFill="1" applyAlignment="1">
      <alignment horizontal="center" vertical="center" textRotation="90" wrapText="1"/>
    </xf>
    <xf numFmtId="0" fontId="10" fillId="185" borderId="0" xfId="1" applyFont="1" applyFill="1" applyAlignment="1">
      <alignment horizontal="center" vertical="center" textRotation="90" wrapText="1"/>
    </xf>
    <xf numFmtId="0" fontId="10" fillId="186" borderId="0" xfId="1" applyFont="1" applyFill="1" applyAlignment="1">
      <alignment horizontal="center" vertical="center" textRotation="90" wrapText="1"/>
    </xf>
    <xf numFmtId="0" fontId="10" fillId="187" borderId="0" xfId="1" applyFont="1" applyFill="1" applyAlignment="1">
      <alignment horizontal="center" vertical="center" textRotation="90" wrapText="1"/>
    </xf>
    <xf numFmtId="0" fontId="10" fillId="188" borderId="0" xfId="1" applyFont="1" applyFill="1" applyAlignment="1">
      <alignment horizontal="center" vertical="center" textRotation="90" wrapText="1"/>
    </xf>
    <xf numFmtId="0" fontId="10" fillId="189" borderId="0" xfId="1" applyFont="1" applyFill="1" applyAlignment="1">
      <alignment horizontal="center" vertical="center" textRotation="90" wrapText="1"/>
    </xf>
    <xf numFmtId="0" fontId="10" fillId="190" borderId="0" xfId="1" applyFont="1" applyFill="1" applyAlignment="1">
      <alignment horizontal="center" vertical="center" textRotation="90" wrapText="1"/>
    </xf>
    <xf numFmtId="0" fontId="10" fillId="191" borderId="0" xfId="1" applyFont="1" applyFill="1" applyAlignment="1">
      <alignment horizontal="center" vertical="center" textRotation="90" wrapText="1"/>
    </xf>
    <xf numFmtId="0" fontId="10" fillId="192" borderId="0" xfId="1" applyFont="1" applyFill="1" applyAlignment="1">
      <alignment horizontal="center" vertical="center" textRotation="90" wrapText="1"/>
    </xf>
    <xf numFmtId="0" fontId="10" fillId="193" borderId="0" xfId="1" applyFont="1" applyFill="1" applyAlignment="1">
      <alignment horizontal="center" vertical="center" textRotation="90" wrapText="1"/>
    </xf>
    <xf numFmtId="0" fontId="10" fillId="194" borderId="0" xfId="1" applyFont="1" applyFill="1" applyAlignment="1">
      <alignment horizontal="center" vertical="center" textRotation="90" wrapText="1"/>
    </xf>
    <xf numFmtId="0" fontId="10" fillId="195" borderId="0" xfId="1" applyFont="1" applyFill="1" applyAlignment="1">
      <alignment horizontal="center" vertical="center" textRotation="90" wrapText="1"/>
    </xf>
    <xf numFmtId="0" fontId="10" fillId="196" borderId="0" xfId="1" applyFont="1" applyFill="1" applyAlignment="1">
      <alignment horizontal="center" vertical="center" textRotation="90" wrapText="1"/>
    </xf>
    <xf numFmtId="0" fontId="18" fillId="197" borderId="0" xfId="1" applyFont="1" applyFill="1" applyAlignment="1">
      <alignment horizontal="center" vertical="center" textRotation="90" wrapText="1"/>
    </xf>
    <xf numFmtId="0" fontId="18" fillId="198" borderId="0" xfId="1" applyFont="1" applyFill="1" applyAlignment="1">
      <alignment horizontal="center" vertical="center" textRotation="90" wrapText="1"/>
    </xf>
    <xf numFmtId="0" fontId="18" fillId="199" borderId="0" xfId="1" applyFont="1" applyFill="1" applyAlignment="1">
      <alignment horizontal="center" vertical="center" textRotation="90" wrapText="1"/>
    </xf>
    <xf numFmtId="0" fontId="18" fillId="200" borderId="0" xfId="1" applyFont="1" applyFill="1" applyAlignment="1">
      <alignment horizontal="center" vertical="center" textRotation="90" wrapText="1"/>
    </xf>
    <xf numFmtId="0" fontId="18" fillId="201" borderId="0" xfId="1" applyFont="1" applyFill="1" applyAlignment="1">
      <alignment horizontal="center" vertical="center" textRotation="90" wrapText="1"/>
    </xf>
    <xf numFmtId="0" fontId="18" fillId="202" borderId="0" xfId="1" applyFont="1" applyFill="1" applyAlignment="1">
      <alignment horizontal="center" vertical="center" textRotation="90" wrapText="1"/>
    </xf>
    <xf numFmtId="0" fontId="10" fillId="203" borderId="0" xfId="1" applyFont="1" applyFill="1" applyAlignment="1">
      <alignment horizontal="center" vertical="center" textRotation="90" wrapText="1"/>
    </xf>
    <xf numFmtId="0" fontId="10" fillId="204" borderId="0" xfId="1" applyFont="1" applyFill="1" applyAlignment="1">
      <alignment horizontal="center" vertical="center" textRotation="90" wrapText="1"/>
    </xf>
    <xf numFmtId="0" fontId="10" fillId="205" borderId="0" xfId="1" applyFont="1" applyFill="1" applyAlignment="1">
      <alignment horizontal="center" vertical="center" textRotation="90" wrapText="1"/>
    </xf>
    <xf numFmtId="0" fontId="10" fillId="206" borderId="0" xfId="1" applyFont="1" applyFill="1" applyAlignment="1">
      <alignment horizontal="center" vertical="center" textRotation="90" wrapText="1"/>
    </xf>
    <xf numFmtId="0" fontId="18" fillId="207" borderId="0" xfId="1" applyFont="1" applyFill="1" applyAlignment="1">
      <alignment horizontal="center" vertical="center" textRotation="90" wrapText="1"/>
    </xf>
    <xf numFmtId="0" fontId="18" fillId="208" borderId="0" xfId="1" applyFont="1" applyFill="1" applyAlignment="1">
      <alignment horizontal="center" vertical="center" textRotation="90" wrapText="1"/>
    </xf>
    <xf numFmtId="0" fontId="18" fillId="209" borderId="0" xfId="1" applyFont="1" applyFill="1" applyAlignment="1">
      <alignment horizontal="center" vertical="center" textRotation="90" wrapText="1"/>
    </xf>
    <xf numFmtId="0" fontId="18" fillId="210" borderId="0" xfId="1" applyFont="1" applyFill="1" applyAlignment="1">
      <alignment horizontal="center" vertical="center" textRotation="90" wrapText="1"/>
    </xf>
    <xf numFmtId="0" fontId="18" fillId="211" borderId="0" xfId="1" applyFont="1" applyFill="1" applyAlignment="1">
      <alignment horizontal="center" vertical="center" textRotation="90" wrapText="1"/>
    </xf>
    <xf numFmtId="0" fontId="18" fillId="212" borderId="0" xfId="1" applyFont="1" applyFill="1" applyAlignment="1">
      <alignment horizontal="center" vertical="center" textRotation="90" wrapText="1"/>
    </xf>
    <xf numFmtId="0" fontId="18" fillId="213" borderId="0" xfId="1" applyFont="1" applyFill="1" applyAlignment="1">
      <alignment horizontal="center" vertical="center" textRotation="90" wrapText="1"/>
    </xf>
    <xf numFmtId="0" fontId="18" fillId="214" borderId="0" xfId="1" applyFont="1" applyFill="1" applyAlignment="1">
      <alignment horizontal="center" vertical="center" textRotation="90" wrapText="1"/>
    </xf>
    <xf numFmtId="0" fontId="18" fillId="215" borderId="0" xfId="1" applyFont="1" applyFill="1" applyAlignment="1">
      <alignment horizontal="center" vertical="center" textRotation="90" wrapText="1"/>
    </xf>
    <xf numFmtId="0" fontId="10" fillId="216" borderId="0" xfId="1" applyFont="1" applyFill="1" applyAlignment="1">
      <alignment horizontal="center" vertical="center" textRotation="90" wrapText="1"/>
    </xf>
    <xf numFmtId="0" fontId="18" fillId="217" borderId="0" xfId="1" applyFont="1" applyFill="1" applyAlignment="1">
      <alignment horizontal="center" vertical="center" textRotation="90" wrapText="1"/>
    </xf>
    <xf numFmtId="0" fontId="10" fillId="37" borderId="0" xfId="1" applyFont="1" applyFill="1" applyAlignment="1">
      <alignment horizontal="center" vertical="center" textRotation="90" wrapText="1"/>
    </xf>
    <xf numFmtId="0" fontId="18" fillId="218" borderId="0" xfId="1" applyFont="1" applyFill="1" applyAlignment="1">
      <alignment horizontal="center" vertical="center" textRotation="90" wrapText="1"/>
    </xf>
    <xf numFmtId="0" fontId="18" fillId="219" borderId="0" xfId="1" applyFont="1" applyFill="1" applyAlignment="1">
      <alignment horizontal="center" vertical="center" textRotation="90" wrapText="1"/>
    </xf>
    <xf numFmtId="0" fontId="18" fillId="220" borderId="0" xfId="1" applyFont="1" applyFill="1" applyAlignment="1">
      <alignment horizontal="center" vertical="center" textRotation="90" wrapText="1"/>
    </xf>
    <xf numFmtId="0" fontId="18" fillId="221" borderId="0" xfId="1" applyFont="1" applyFill="1" applyAlignment="1">
      <alignment horizontal="center" vertical="center" textRotation="90" wrapText="1"/>
    </xf>
    <xf numFmtId="0" fontId="18" fillId="222" borderId="0" xfId="1" applyFont="1" applyFill="1" applyAlignment="1">
      <alignment horizontal="center" vertical="center" textRotation="90" wrapText="1"/>
    </xf>
    <xf numFmtId="0" fontId="18" fillId="223" borderId="0" xfId="1" applyFont="1" applyFill="1" applyAlignment="1">
      <alignment horizontal="center" vertical="center" textRotation="90" wrapText="1"/>
    </xf>
    <xf numFmtId="0" fontId="18" fillId="224" borderId="0" xfId="1" applyFont="1" applyFill="1" applyAlignment="1">
      <alignment horizontal="center" vertical="center" textRotation="90" wrapText="1"/>
    </xf>
    <xf numFmtId="0" fontId="18" fillId="225" borderId="0" xfId="1" applyFont="1" applyFill="1" applyAlignment="1">
      <alignment horizontal="center" vertical="center" textRotation="90" wrapText="1"/>
    </xf>
    <xf numFmtId="0" fontId="18" fillId="226" borderId="0" xfId="1" applyFont="1" applyFill="1" applyAlignment="1">
      <alignment horizontal="center" vertical="center" textRotation="90" wrapText="1"/>
    </xf>
    <xf numFmtId="0" fontId="18" fillId="227" borderId="0" xfId="1" applyFont="1" applyFill="1" applyAlignment="1">
      <alignment horizontal="center" vertical="center" textRotation="90" wrapText="1"/>
    </xf>
    <xf numFmtId="0" fontId="18" fillId="228" borderId="0" xfId="1" applyFont="1" applyFill="1" applyAlignment="1">
      <alignment horizontal="center" vertical="center" textRotation="90" wrapText="1"/>
    </xf>
    <xf numFmtId="0" fontId="18" fillId="229" borderId="0" xfId="1" applyFont="1" applyFill="1" applyAlignment="1">
      <alignment horizontal="center" vertical="center" textRotation="90" wrapText="1"/>
    </xf>
    <xf numFmtId="0" fontId="18" fillId="230" borderId="0" xfId="1" applyFont="1" applyFill="1" applyAlignment="1">
      <alignment horizontal="center" vertical="center" textRotation="90" wrapText="1"/>
    </xf>
    <xf numFmtId="0" fontId="10" fillId="231" borderId="0" xfId="1" applyFont="1" applyFill="1" applyAlignment="1">
      <alignment horizontal="center" vertical="center" textRotation="90" wrapText="1"/>
    </xf>
    <xf numFmtId="0" fontId="10" fillId="232" borderId="0" xfId="1" applyFont="1" applyFill="1" applyAlignment="1">
      <alignment horizontal="center" vertical="center" textRotation="90" wrapText="1"/>
    </xf>
    <xf numFmtId="0" fontId="10" fillId="233" borderId="0" xfId="1" applyFont="1" applyFill="1" applyAlignment="1">
      <alignment horizontal="center" vertical="center" textRotation="90" wrapText="1"/>
    </xf>
    <xf numFmtId="0" fontId="10" fillId="234" borderId="0" xfId="1" applyFont="1" applyFill="1" applyAlignment="1">
      <alignment horizontal="center" vertical="center" textRotation="90" wrapText="1"/>
    </xf>
    <xf numFmtId="0" fontId="10" fillId="235" borderId="0" xfId="1" applyFont="1" applyFill="1" applyAlignment="1">
      <alignment horizontal="center" vertical="center" textRotation="90" wrapText="1"/>
    </xf>
    <xf numFmtId="0" fontId="10" fillId="236" borderId="0" xfId="1" applyFont="1" applyFill="1" applyAlignment="1">
      <alignment horizontal="center" vertical="center" textRotation="90" wrapText="1"/>
    </xf>
    <xf numFmtId="0" fontId="10" fillId="237" borderId="0" xfId="1" applyFont="1" applyFill="1" applyAlignment="1">
      <alignment horizontal="center" vertical="center" textRotation="90" wrapText="1"/>
    </xf>
    <xf numFmtId="0" fontId="10" fillId="238" borderId="0" xfId="1" applyFont="1" applyFill="1" applyAlignment="1">
      <alignment horizontal="center" vertical="center" textRotation="90" wrapText="1"/>
    </xf>
    <xf numFmtId="0" fontId="10" fillId="239" borderId="0" xfId="1" applyFont="1" applyFill="1" applyAlignment="1">
      <alignment horizontal="center" vertical="center" textRotation="90" wrapText="1"/>
    </xf>
    <xf numFmtId="0" fontId="10" fillId="240" borderId="0" xfId="1" applyFont="1" applyFill="1" applyAlignment="1">
      <alignment horizontal="center" vertical="center" textRotation="90" wrapText="1"/>
    </xf>
    <xf numFmtId="0" fontId="10" fillId="241" borderId="0" xfId="1" applyFont="1" applyFill="1" applyAlignment="1">
      <alignment horizontal="center" vertical="center" textRotation="90" wrapText="1"/>
    </xf>
    <xf numFmtId="0" fontId="10" fillId="242" borderId="0" xfId="1" applyFont="1" applyFill="1" applyAlignment="1">
      <alignment horizontal="center" vertical="center" textRotation="90" wrapText="1"/>
    </xf>
    <xf numFmtId="0" fontId="10" fillId="243" borderId="0" xfId="1" applyFont="1" applyFill="1" applyAlignment="1">
      <alignment horizontal="center" vertical="center" textRotation="90" wrapText="1"/>
    </xf>
    <xf numFmtId="0" fontId="10" fillId="244" borderId="0" xfId="1" applyFont="1" applyFill="1" applyAlignment="1">
      <alignment horizontal="center" vertical="center" textRotation="90" wrapText="1"/>
    </xf>
    <xf numFmtId="0" fontId="10" fillId="245" borderId="0" xfId="1" applyFont="1" applyFill="1" applyAlignment="1">
      <alignment horizontal="center" vertical="center" textRotation="90" wrapText="1"/>
    </xf>
    <xf numFmtId="0" fontId="10" fillId="246" borderId="0" xfId="1" applyFont="1" applyFill="1" applyAlignment="1">
      <alignment horizontal="center" vertical="center" textRotation="90" wrapText="1"/>
    </xf>
    <xf numFmtId="0" fontId="10" fillId="247" borderId="0" xfId="1" applyFont="1" applyFill="1" applyAlignment="1">
      <alignment horizontal="center" vertical="center" textRotation="90" wrapText="1"/>
    </xf>
    <xf numFmtId="0" fontId="10" fillId="11" borderId="0" xfId="1" applyFont="1" applyFill="1" applyAlignment="1">
      <alignment horizontal="center" vertical="center" textRotation="90" wrapText="1"/>
    </xf>
    <xf numFmtId="0" fontId="10" fillId="248" borderId="0" xfId="1" applyFont="1" applyFill="1" applyAlignment="1">
      <alignment horizontal="center" vertical="center" textRotation="90" wrapText="1"/>
    </xf>
    <xf numFmtId="0" fontId="10" fillId="249" borderId="0" xfId="1" applyFont="1" applyFill="1" applyAlignment="1">
      <alignment horizontal="center" vertical="center" textRotation="90" wrapText="1"/>
    </xf>
    <xf numFmtId="0" fontId="10" fillId="250" borderId="0" xfId="1" applyFont="1" applyFill="1" applyAlignment="1">
      <alignment horizontal="center" vertical="center" textRotation="90" wrapText="1"/>
    </xf>
    <xf numFmtId="0" fontId="10" fillId="251" borderId="0" xfId="1" applyFont="1" applyFill="1" applyAlignment="1">
      <alignment horizontal="center" vertical="center" textRotation="90" wrapText="1"/>
    </xf>
    <xf numFmtId="0" fontId="10" fillId="252" borderId="0" xfId="1" applyFont="1" applyFill="1" applyAlignment="1">
      <alignment horizontal="center" vertical="center" textRotation="90" wrapText="1"/>
    </xf>
    <xf numFmtId="0" fontId="10" fillId="253" borderId="0" xfId="1" applyFont="1" applyFill="1" applyAlignment="1">
      <alignment horizontal="center" vertical="center" textRotation="90" wrapText="1"/>
    </xf>
    <xf numFmtId="0" fontId="10" fillId="254" borderId="0" xfId="1" applyFont="1" applyFill="1" applyAlignment="1">
      <alignment horizontal="center" vertical="center" textRotation="90" wrapText="1"/>
    </xf>
    <xf numFmtId="0" fontId="10" fillId="255" borderId="0" xfId="1" applyFont="1" applyFill="1" applyAlignment="1">
      <alignment horizontal="center" vertical="center" textRotation="90" wrapText="1"/>
    </xf>
    <xf numFmtId="0" fontId="10" fillId="256" borderId="0" xfId="1" applyFont="1" applyFill="1" applyAlignment="1">
      <alignment horizontal="center" vertical="center" textRotation="90" wrapText="1"/>
    </xf>
    <xf numFmtId="0" fontId="10" fillId="257" borderId="0" xfId="1" applyFont="1" applyFill="1" applyAlignment="1">
      <alignment horizontal="center" vertical="center" textRotation="90" wrapText="1"/>
    </xf>
    <xf numFmtId="0" fontId="10" fillId="258" borderId="0" xfId="1" applyFont="1" applyFill="1" applyAlignment="1">
      <alignment horizontal="center" vertical="center" textRotation="90" wrapText="1"/>
    </xf>
    <xf numFmtId="0" fontId="10" fillId="259" borderId="0" xfId="1" applyFont="1" applyFill="1" applyAlignment="1">
      <alignment horizontal="center" vertical="center" textRotation="90" wrapText="1"/>
    </xf>
    <xf numFmtId="11" fontId="18" fillId="260" borderId="0" xfId="1" applyNumberFormat="1" applyFont="1" applyFill="1" applyAlignment="1">
      <alignment horizontal="center" vertical="center" textRotation="90" wrapText="1"/>
    </xf>
    <xf numFmtId="0" fontId="18" fillId="261" borderId="0" xfId="1" applyFont="1" applyFill="1" applyAlignment="1">
      <alignment horizontal="center" vertical="center" textRotation="90" wrapText="1"/>
    </xf>
    <xf numFmtId="0" fontId="18" fillId="262" borderId="0" xfId="1" applyFont="1" applyFill="1" applyAlignment="1">
      <alignment horizontal="center" vertical="center" textRotation="90" wrapText="1"/>
    </xf>
    <xf numFmtId="0" fontId="18" fillId="263" borderId="0" xfId="1" applyFont="1" applyFill="1" applyAlignment="1">
      <alignment horizontal="center" vertical="center" textRotation="90" wrapText="1"/>
    </xf>
    <xf numFmtId="0" fontId="18" fillId="264" borderId="0" xfId="1" applyFont="1" applyFill="1" applyAlignment="1">
      <alignment horizontal="center" vertical="center" textRotation="90" wrapText="1"/>
    </xf>
    <xf numFmtId="0" fontId="18" fillId="265" borderId="0" xfId="1" applyFont="1" applyFill="1" applyAlignment="1">
      <alignment horizontal="center" vertical="center" textRotation="90" wrapText="1"/>
    </xf>
    <xf numFmtId="0" fontId="10" fillId="266" borderId="0" xfId="1" applyFont="1" applyFill="1" applyAlignment="1">
      <alignment horizontal="center" vertical="center" textRotation="90" wrapText="1"/>
    </xf>
    <xf numFmtId="0" fontId="10" fillId="267" borderId="0" xfId="1" applyFont="1" applyFill="1" applyAlignment="1">
      <alignment horizontal="center" vertical="center" textRotation="90" wrapText="1"/>
    </xf>
    <xf numFmtId="0" fontId="10" fillId="268" borderId="0" xfId="1" applyFont="1" applyFill="1" applyAlignment="1">
      <alignment horizontal="center" vertical="center" textRotation="90" wrapText="1"/>
    </xf>
    <xf numFmtId="0" fontId="10" fillId="269" borderId="0" xfId="1" applyFont="1" applyFill="1" applyAlignment="1">
      <alignment horizontal="center" vertical="center" textRotation="90" wrapText="1"/>
    </xf>
    <xf numFmtId="0" fontId="10" fillId="7" borderId="0" xfId="1" applyFont="1" applyFill="1" applyAlignment="1">
      <alignment horizontal="center" vertical="center" textRotation="90" wrapText="1"/>
    </xf>
    <xf numFmtId="0" fontId="10" fillId="270" borderId="0" xfId="1" applyFont="1" applyFill="1" applyAlignment="1">
      <alignment horizontal="center" vertical="center" textRotation="90" wrapText="1"/>
    </xf>
    <xf numFmtId="0" fontId="18" fillId="271" borderId="0" xfId="1" applyFont="1" applyFill="1" applyAlignment="1">
      <alignment horizontal="center" vertical="center" textRotation="90" wrapText="1"/>
    </xf>
    <xf numFmtId="0" fontId="18" fillId="272" borderId="0" xfId="1" applyFont="1" applyFill="1" applyAlignment="1">
      <alignment horizontal="center" vertical="center" textRotation="90" wrapText="1"/>
    </xf>
    <xf numFmtId="0" fontId="18" fillId="273" borderId="0" xfId="1" applyFont="1" applyFill="1" applyAlignment="1">
      <alignment horizontal="center" vertical="center" textRotation="90" wrapText="1"/>
    </xf>
    <xf numFmtId="0" fontId="18" fillId="274" borderId="0" xfId="1" applyFont="1" applyFill="1" applyAlignment="1">
      <alignment horizontal="center" vertical="center" textRotation="90" wrapText="1"/>
    </xf>
    <xf numFmtId="0" fontId="18" fillId="275" borderId="0" xfId="1" applyFont="1" applyFill="1" applyAlignment="1">
      <alignment horizontal="center" vertical="center" textRotation="90" wrapText="1"/>
    </xf>
    <xf numFmtId="0" fontId="18" fillId="276" borderId="0" xfId="1" applyFont="1" applyFill="1" applyAlignment="1">
      <alignment horizontal="center" vertical="center" textRotation="90" wrapText="1"/>
    </xf>
    <xf numFmtId="0" fontId="10" fillId="277" borderId="0" xfId="1" applyFont="1" applyFill="1" applyAlignment="1">
      <alignment horizontal="center" vertical="center" textRotation="90" wrapText="1"/>
    </xf>
    <xf numFmtId="0" fontId="10" fillId="278" borderId="0" xfId="1" applyFont="1" applyFill="1" applyAlignment="1">
      <alignment horizontal="center" vertical="center" textRotation="90" wrapText="1"/>
    </xf>
    <xf numFmtId="0" fontId="10" fillId="279" borderId="0" xfId="1" applyFont="1" applyFill="1" applyAlignment="1">
      <alignment horizontal="center" vertical="center" textRotation="90" wrapText="1"/>
    </xf>
    <xf numFmtId="0" fontId="10" fillId="280" borderId="0" xfId="1" applyFont="1" applyFill="1" applyAlignment="1">
      <alignment horizontal="center" vertical="center" textRotation="90" wrapText="1"/>
    </xf>
    <xf numFmtId="0" fontId="10" fillId="281" borderId="0" xfId="1" applyFont="1" applyFill="1" applyAlignment="1">
      <alignment horizontal="center" vertical="center" textRotation="90" wrapText="1"/>
    </xf>
    <xf numFmtId="0" fontId="10" fillId="8" borderId="0" xfId="1" applyFont="1" applyFill="1" applyAlignment="1">
      <alignment horizontal="center" vertical="center" textRotation="90" wrapText="1"/>
    </xf>
    <xf numFmtId="0" fontId="18" fillId="282" borderId="0" xfId="1" applyFont="1" applyFill="1" applyAlignment="1">
      <alignment horizontal="center" vertical="center" textRotation="90" wrapText="1"/>
    </xf>
    <xf numFmtId="0" fontId="18" fillId="283" borderId="0" xfId="1" applyFont="1" applyFill="1" applyAlignment="1">
      <alignment horizontal="center" vertical="center" textRotation="90" wrapText="1"/>
    </xf>
    <xf numFmtId="0" fontId="18" fillId="284" borderId="0" xfId="1" applyFont="1" applyFill="1" applyAlignment="1">
      <alignment horizontal="center" vertical="center" textRotation="90" wrapText="1"/>
    </xf>
    <xf numFmtId="0" fontId="18" fillId="285" borderId="0" xfId="1" applyFont="1" applyFill="1" applyAlignment="1">
      <alignment horizontal="center" vertical="center" textRotation="90" wrapText="1"/>
    </xf>
    <xf numFmtId="0" fontId="18" fillId="286" borderId="0" xfId="1" applyFont="1" applyFill="1" applyAlignment="1">
      <alignment horizontal="center" vertical="center" textRotation="90" wrapText="1"/>
    </xf>
    <xf numFmtId="0" fontId="18" fillId="287" borderId="0" xfId="1" applyFont="1" applyFill="1" applyAlignment="1">
      <alignment horizontal="center" vertical="center" textRotation="90" wrapText="1"/>
    </xf>
    <xf numFmtId="0" fontId="10" fillId="288" borderId="0" xfId="1" applyFont="1" applyFill="1" applyAlignment="1">
      <alignment horizontal="center" vertical="center" textRotation="90" wrapText="1"/>
    </xf>
    <xf numFmtId="0" fontId="10" fillId="289" borderId="0" xfId="1" applyFont="1" applyFill="1" applyAlignment="1">
      <alignment horizontal="center" vertical="center" textRotation="90" wrapText="1"/>
    </xf>
    <xf numFmtId="0" fontId="10" fillId="290" borderId="0" xfId="1" applyFont="1" applyFill="1" applyAlignment="1">
      <alignment horizontal="center" vertical="center" textRotation="90" wrapText="1"/>
    </xf>
    <xf numFmtId="0" fontId="10" fillId="291" borderId="0" xfId="1" applyFont="1" applyFill="1" applyAlignment="1">
      <alignment horizontal="center" vertical="center" textRotation="90" wrapText="1"/>
    </xf>
    <xf numFmtId="0" fontId="10" fillId="292" borderId="0" xfId="1" applyFont="1" applyFill="1" applyAlignment="1">
      <alignment horizontal="center" vertical="center" textRotation="90" wrapText="1"/>
    </xf>
    <xf numFmtId="0" fontId="18" fillId="293" borderId="0" xfId="1" applyFont="1" applyFill="1" applyAlignment="1">
      <alignment horizontal="center" vertical="center" textRotation="90" wrapText="1"/>
    </xf>
    <xf numFmtId="0" fontId="18" fillId="294" borderId="0" xfId="1" applyFont="1" applyFill="1" applyAlignment="1">
      <alignment horizontal="center" vertical="center" textRotation="90" wrapText="1"/>
    </xf>
    <xf numFmtId="0" fontId="18" fillId="295" borderId="0" xfId="1" applyFont="1" applyFill="1" applyAlignment="1">
      <alignment horizontal="center" vertical="center" textRotation="90" wrapText="1"/>
    </xf>
    <xf numFmtId="0" fontId="18" fillId="296" borderId="0" xfId="1" applyFont="1" applyFill="1" applyAlignment="1">
      <alignment horizontal="center" vertical="center" textRotation="90" wrapText="1"/>
    </xf>
    <xf numFmtId="0" fontId="18" fillId="297" borderId="0" xfId="1" applyFont="1" applyFill="1" applyAlignment="1">
      <alignment horizontal="center" vertical="center" textRotation="90" wrapText="1"/>
    </xf>
    <xf numFmtId="0" fontId="18" fillId="298" borderId="0" xfId="1" applyFont="1" applyFill="1" applyAlignment="1">
      <alignment horizontal="center" vertical="center" textRotation="90" wrapText="1"/>
    </xf>
    <xf numFmtId="0" fontId="18" fillId="299" borderId="0" xfId="1" applyFont="1" applyFill="1" applyAlignment="1">
      <alignment horizontal="center" vertical="center" textRotation="90" wrapText="1"/>
    </xf>
    <xf numFmtId="0" fontId="18" fillId="300" borderId="0" xfId="1" applyFont="1" applyFill="1" applyAlignment="1">
      <alignment horizontal="center" vertical="center" textRotation="90" wrapText="1"/>
    </xf>
    <xf numFmtId="0" fontId="10" fillId="301" borderId="0" xfId="1" applyFont="1" applyFill="1" applyAlignment="1">
      <alignment horizontal="center" vertical="center" textRotation="90" wrapText="1"/>
    </xf>
    <xf numFmtId="0" fontId="10" fillId="302" borderId="0" xfId="1" applyFont="1" applyFill="1" applyAlignment="1">
      <alignment horizontal="center" vertical="center" textRotation="90" wrapText="1"/>
    </xf>
    <xf numFmtId="0" fontId="18" fillId="303" borderId="0" xfId="1" applyFont="1" applyFill="1" applyAlignment="1">
      <alignment horizontal="center" vertical="center" textRotation="90" wrapText="1"/>
    </xf>
    <xf numFmtId="0" fontId="18" fillId="304" borderId="0" xfId="1" applyFont="1" applyFill="1" applyAlignment="1">
      <alignment horizontal="center" vertical="center" textRotation="90" wrapText="1"/>
    </xf>
    <xf numFmtId="0" fontId="18" fillId="305" borderId="0" xfId="1" applyFont="1" applyFill="1" applyAlignment="1">
      <alignment horizontal="center" vertical="center" textRotation="90" wrapText="1"/>
    </xf>
    <xf numFmtId="0" fontId="18" fillId="306" borderId="0" xfId="1" applyFont="1" applyFill="1" applyAlignment="1">
      <alignment horizontal="center" vertical="center" textRotation="90" wrapText="1"/>
    </xf>
    <xf numFmtId="0" fontId="18" fillId="307" borderId="0" xfId="1" applyFont="1" applyFill="1" applyAlignment="1">
      <alignment horizontal="center" vertical="center" textRotation="90" wrapText="1"/>
    </xf>
    <xf numFmtId="0" fontId="18" fillId="308" borderId="0" xfId="1" applyFont="1" applyFill="1" applyAlignment="1">
      <alignment horizontal="center" vertical="center" textRotation="90" wrapText="1"/>
    </xf>
    <xf numFmtId="0" fontId="18" fillId="309" borderId="0" xfId="1" applyFont="1" applyFill="1" applyAlignment="1">
      <alignment horizontal="center" vertical="center" textRotation="90" wrapText="1"/>
    </xf>
    <xf numFmtId="0" fontId="18" fillId="310" borderId="0" xfId="1" applyFont="1" applyFill="1" applyAlignment="1">
      <alignment horizontal="center" vertical="center" textRotation="90" wrapText="1"/>
    </xf>
    <xf numFmtId="0" fontId="10" fillId="311" borderId="0" xfId="1" applyFont="1" applyFill="1" applyAlignment="1">
      <alignment horizontal="center" vertical="center" textRotation="90" wrapText="1"/>
    </xf>
    <xf numFmtId="0" fontId="10" fillId="312" borderId="0" xfId="1" applyFont="1" applyFill="1" applyAlignment="1">
      <alignment horizontal="center" vertical="center" textRotation="90" wrapText="1"/>
    </xf>
    <xf numFmtId="0" fontId="10" fillId="313" borderId="0" xfId="1" applyFont="1" applyFill="1" applyAlignment="1">
      <alignment horizontal="center" vertical="center" textRotation="90" wrapText="1"/>
    </xf>
    <xf numFmtId="0" fontId="10" fillId="314" borderId="0" xfId="1" applyFont="1" applyFill="1" applyAlignment="1">
      <alignment horizontal="center" vertical="center" textRotation="90" wrapText="1"/>
    </xf>
    <xf numFmtId="0" fontId="10" fillId="6" borderId="0" xfId="1" applyFont="1" applyFill="1" applyAlignment="1">
      <alignment horizontal="center" vertical="center" textRotation="90" wrapText="1"/>
    </xf>
    <xf numFmtId="0" fontId="10" fillId="315" borderId="0" xfId="1" applyFont="1" applyFill="1" applyAlignment="1">
      <alignment horizontal="center" vertical="center" textRotation="90" wrapText="1"/>
    </xf>
    <xf numFmtId="0" fontId="10" fillId="316" borderId="0" xfId="1" applyFont="1" applyFill="1" applyAlignment="1">
      <alignment horizontal="center" vertical="center" textRotation="90" wrapText="1"/>
    </xf>
    <xf numFmtId="0" fontId="10" fillId="9" borderId="0" xfId="1" applyFont="1" applyFill="1" applyAlignment="1">
      <alignment horizontal="center" vertical="center" textRotation="90" wrapText="1"/>
    </xf>
    <xf numFmtId="0" fontId="18" fillId="317" borderId="0" xfId="1" applyFont="1" applyFill="1" applyAlignment="1">
      <alignment horizontal="center" vertical="center" textRotation="90" wrapText="1"/>
    </xf>
    <xf numFmtId="0" fontId="18" fillId="318" borderId="0" xfId="1" applyFont="1" applyFill="1" applyAlignment="1">
      <alignment horizontal="center" vertical="center" textRotation="90" wrapText="1"/>
    </xf>
    <xf numFmtId="0" fontId="18" fillId="319" borderId="0" xfId="1" applyFont="1" applyFill="1" applyAlignment="1">
      <alignment horizontal="center" vertical="center" textRotation="90" wrapText="1"/>
    </xf>
    <xf numFmtId="0" fontId="18" fillId="320" borderId="0" xfId="1" applyFont="1" applyFill="1" applyAlignment="1">
      <alignment horizontal="center" vertical="center" textRotation="90" wrapText="1"/>
    </xf>
    <xf numFmtId="0" fontId="18" fillId="321" borderId="0" xfId="1" applyFont="1" applyFill="1" applyAlignment="1">
      <alignment horizontal="center" vertical="center" textRotation="90" wrapText="1"/>
    </xf>
    <xf numFmtId="0" fontId="18" fillId="322" borderId="0" xfId="1" applyFont="1" applyFill="1" applyAlignment="1">
      <alignment horizontal="center" vertical="center" textRotation="90" wrapText="1"/>
    </xf>
    <xf numFmtId="0" fontId="18" fillId="323" borderId="0" xfId="1" applyFont="1" applyFill="1" applyAlignment="1">
      <alignment horizontal="center" vertical="center" textRotation="90" wrapText="1"/>
    </xf>
    <xf numFmtId="0" fontId="18" fillId="324" borderId="0" xfId="1" applyFont="1" applyFill="1" applyAlignment="1">
      <alignment horizontal="center" vertical="center" textRotation="90" wrapText="1"/>
    </xf>
    <xf numFmtId="0" fontId="18" fillId="325" borderId="0" xfId="1" applyFont="1" applyFill="1" applyAlignment="1">
      <alignment horizontal="center" vertical="center" textRotation="90" wrapText="1"/>
    </xf>
    <xf numFmtId="0" fontId="18" fillId="326" borderId="0" xfId="1" applyFont="1" applyFill="1" applyAlignment="1">
      <alignment horizontal="center" vertical="center" textRotation="90" wrapText="1"/>
    </xf>
    <xf numFmtId="0" fontId="10" fillId="327" borderId="0" xfId="1" applyFont="1" applyFill="1" applyAlignment="1">
      <alignment horizontal="center" vertical="center" textRotation="90" wrapText="1"/>
    </xf>
    <xf numFmtId="0" fontId="10" fillId="328" borderId="0" xfId="1" applyFont="1" applyFill="1" applyAlignment="1">
      <alignment horizontal="center" vertical="center" textRotation="90" wrapText="1"/>
    </xf>
    <xf numFmtId="0" fontId="10" fillId="329" borderId="0" xfId="1" applyFont="1" applyFill="1" applyAlignment="1">
      <alignment horizontal="center" vertical="center" textRotation="90" wrapText="1"/>
    </xf>
    <xf numFmtId="0" fontId="10" fillId="330" borderId="0" xfId="1" applyFont="1" applyFill="1" applyAlignment="1">
      <alignment horizontal="center" vertical="center" textRotation="90" wrapText="1"/>
    </xf>
    <xf numFmtId="0" fontId="10" fillId="331" borderId="0" xfId="1" applyFont="1" applyFill="1" applyAlignment="1">
      <alignment horizontal="center" vertical="center" textRotation="90" wrapText="1"/>
    </xf>
    <xf numFmtId="0" fontId="10" fillId="332" borderId="0" xfId="1" applyFont="1" applyFill="1" applyAlignment="1">
      <alignment horizontal="center" vertical="center" textRotation="90" wrapText="1"/>
    </xf>
    <xf numFmtId="0" fontId="18" fillId="333" borderId="0" xfId="1" applyFont="1" applyFill="1" applyAlignment="1">
      <alignment horizontal="center" vertical="center" textRotation="90" wrapText="1"/>
    </xf>
    <xf numFmtId="0" fontId="18" fillId="334" borderId="0" xfId="1" applyFont="1" applyFill="1" applyAlignment="1">
      <alignment horizontal="center" vertical="center" textRotation="90" wrapText="1"/>
    </xf>
    <xf numFmtId="0" fontId="18" fillId="335" borderId="0" xfId="1" applyFont="1" applyFill="1" applyAlignment="1">
      <alignment horizontal="center" vertical="center" textRotation="90" wrapText="1"/>
    </xf>
    <xf numFmtId="0" fontId="18" fillId="336" borderId="0" xfId="1" applyFont="1" applyFill="1" applyAlignment="1">
      <alignment horizontal="center" vertical="center" textRotation="90" wrapText="1"/>
    </xf>
    <xf numFmtId="0" fontId="18" fillId="337" borderId="0" xfId="1" applyFont="1" applyFill="1" applyAlignment="1">
      <alignment horizontal="center" vertical="center" textRotation="90" wrapText="1"/>
    </xf>
    <xf numFmtId="0" fontId="18" fillId="338" borderId="0" xfId="1" applyFont="1" applyFill="1" applyAlignment="1">
      <alignment horizontal="center" vertical="center" textRotation="90" wrapText="1"/>
    </xf>
    <xf numFmtId="0" fontId="18" fillId="339" borderId="0" xfId="1" applyFont="1" applyFill="1" applyAlignment="1">
      <alignment horizontal="center" vertical="center" textRotation="90" wrapText="1"/>
    </xf>
    <xf numFmtId="0" fontId="10" fillId="340" borderId="0" xfId="1" applyFont="1" applyFill="1" applyAlignment="1">
      <alignment horizontal="center" vertical="center" textRotation="90" wrapText="1"/>
    </xf>
    <xf numFmtId="0" fontId="18" fillId="341" borderId="0" xfId="1" applyFont="1" applyFill="1" applyAlignment="1">
      <alignment horizontal="center" vertical="center" textRotation="90" wrapText="1"/>
    </xf>
    <xf numFmtId="0" fontId="18" fillId="342" borderId="0" xfId="1" applyFont="1" applyFill="1" applyAlignment="1">
      <alignment horizontal="center" vertical="center" textRotation="90" wrapText="1"/>
    </xf>
    <xf numFmtId="0" fontId="18" fillId="343" borderId="0" xfId="1" applyFont="1" applyFill="1" applyAlignment="1">
      <alignment horizontal="center" vertical="center" textRotation="90" wrapText="1"/>
    </xf>
    <xf numFmtId="0" fontId="18" fillId="344" borderId="0" xfId="1" applyFont="1" applyFill="1" applyAlignment="1">
      <alignment horizontal="center" vertical="center" textRotation="90" wrapText="1"/>
    </xf>
    <xf numFmtId="0" fontId="18" fillId="345" borderId="0" xfId="1" applyFont="1" applyFill="1" applyAlignment="1">
      <alignment horizontal="center" vertical="center" textRotation="90" wrapText="1"/>
    </xf>
    <xf numFmtId="0" fontId="18" fillId="346" borderId="0" xfId="1" applyFont="1" applyFill="1" applyAlignment="1">
      <alignment horizontal="center" vertical="center" textRotation="90" wrapText="1"/>
    </xf>
    <xf numFmtId="0" fontId="18" fillId="347" borderId="0" xfId="1" applyFont="1" applyFill="1" applyAlignment="1">
      <alignment horizontal="center" vertical="center" textRotation="90" wrapText="1"/>
    </xf>
    <xf numFmtId="0" fontId="18" fillId="348" borderId="0" xfId="1" applyFont="1" applyFill="1" applyAlignment="1">
      <alignment horizontal="center" vertical="center" textRotation="90" wrapText="1"/>
    </xf>
    <xf numFmtId="0" fontId="18" fillId="349" borderId="0" xfId="1" applyFont="1" applyFill="1" applyAlignment="1">
      <alignment horizontal="center" vertical="center" textRotation="90" wrapText="1"/>
    </xf>
    <xf numFmtId="0" fontId="18" fillId="350" borderId="0" xfId="1" applyFont="1" applyFill="1" applyAlignment="1">
      <alignment horizontal="center" vertical="center" textRotation="90" wrapText="1"/>
    </xf>
    <xf numFmtId="0" fontId="18" fillId="351" borderId="0" xfId="1" applyFont="1" applyFill="1" applyAlignment="1">
      <alignment horizontal="center" vertical="center" textRotation="90" wrapText="1"/>
    </xf>
    <xf numFmtId="0" fontId="10" fillId="352" borderId="0" xfId="1" applyFont="1" applyFill="1" applyAlignment="1">
      <alignment horizontal="center" vertical="center" textRotation="90" wrapText="1"/>
    </xf>
    <xf numFmtId="0" fontId="18" fillId="353" borderId="0" xfId="1" applyFont="1" applyFill="1" applyAlignment="1">
      <alignment horizontal="center" vertical="center" textRotation="90" wrapText="1"/>
    </xf>
    <xf numFmtId="0" fontId="18" fillId="354" borderId="0" xfId="1" applyFont="1" applyFill="1" applyAlignment="1">
      <alignment horizontal="center" vertical="center" textRotation="90" wrapText="1"/>
    </xf>
    <xf numFmtId="0" fontId="18" fillId="355" borderId="0" xfId="1" applyFont="1" applyFill="1" applyAlignment="1">
      <alignment horizontal="center" vertical="center" textRotation="90" wrapText="1"/>
    </xf>
    <xf numFmtId="0" fontId="18" fillId="356" borderId="0" xfId="1" applyFont="1" applyFill="1" applyAlignment="1">
      <alignment horizontal="center" vertical="center" textRotation="90" wrapText="1"/>
    </xf>
    <xf numFmtId="0" fontId="10" fillId="357" borderId="0" xfId="1" applyFont="1" applyFill="1" applyAlignment="1">
      <alignment horizontal="center" vertical="center" textRotation="90" wrapText="1"/>
    </xf>
    <xf numFmtId="0" fontId="10" fillId="358" borderId="0" xfId="1" applyFont="1" applyFill="1" applyAlignment="1">
      <alignment horizontal="center" vertical="center" textRotation="90" wrapText="1"/>
    </xf>
    <xf numFmtId="0" fontId="10" fillId="359" borderId="0" xfId="1" applyFont="1" applyFill="1" applyAlignment="1">
      <alignment horizontal="center" vertical="center" textRotation="90" wrapText="1"/>
    </xf>
    <xf numFmtId="0" fontId="10" fillId="360" borderId="0" xfId="1" applyFont="1" applyFill="1" applyAlignment="1">
      <alignment horizontal="center" vertical="center" textRotation="90" wrapText="1"/>
    </xf>
    <xf numFmtId="0" fontId="10" fillId="361" borderId="0" xfId="1" applyFont="1" applyFill="1" applyAlignment="1">
      <alignment horizontal="center" vertical="center" textRotation="90" wrapText="1"/>
    </xf>
    <xf numFmtId="0" fontId="10" fillId="362" borderId="0" xfId="1" applyFont="1" applyFill="1" applyAlignment="1">
      <alignment horizontal="center" vertical="center" textRotation="90" wrapText="1"/>
    </xf>
    <xf numFmtId="0" fontId="18" fillId="363" borderId="0" xfId="1" applyFont="1" applyFill="1" applyAlignment="1">
      <alignment horizontal="center" vertical="center" textRotation="90" wrapText="1"/>
    </xf>
    <xf numFmtId="0" fontId="18" fillId="364" borderId="0" xfId="1" applyFont="1" applyFill="1" applyAlignment="1">
      <alignment horizontal="center" vertical="center" textRotation="90" wrapText="1"/>
    </xf>
    <xf numFmtId="0" fontId="18" fillId="365" borderId="0" xfId="1" applyFont="1" applyFill="1" applyAlignment="1">
      <alignment horizontal="center" vertical="center" textRotation="90" wrapText="1"/>
    </xf>
    <xf numFmtId="0" fontId="18" fillId="366" borderId="0" xfId="1" applyFont="1" applyFill="1" applyAlignment="1">
      <alignment horizontal="center" vertical="center" textRotation="90" wrapText="1"/>
    </xf>
    <xf numFmtId="0" fontId="18" fillId="367" borderId="0" xfId="1" applyFont="1" applyFill="1" applyAlignment="1">
      <alignment horizontal="center" vertical="center" textRotation="90" wrapText="1"/>
    </xf>
    <xf numFmtId="0" fontId="18" fillId="368" borderId="0" xfId="1" applyFont="1" applyFill="1" applyAlignment="1">
      <alignment horizontal="center" vertical="center" textRotation="90" wrapText="1"/>
    </xf>
    <xf numFmtId="0" fontId="18" fillId="369" borderId="0" xfId="1" applyFont="1" applyFill="1" applyAlignment="1">
      <alignment horizontal="center" vertical="center" textRotation="90" wrapText="1"/>
    </xf>
    <xf numFmtId="0" fontId="18" fillId="370" borderId="0" xfId="1" applyFont="1" applyFill="1" applyAlignment="1">
      <alignment horizontal="center" vertical="center" textRotation="90" wrapText="1"/>
    </xf>
    <xf numFmtId="0" fontId="18" fillId="371" borderId="0" xfId="1" applyFont="1" applyFill="1" applyAlignment="1">
      <alignment horizontal="center" vertical="center" textRotation="90" wrapText="1"/>
    </xf>
    <xf numFmtId="0" fontId="18" fillId="372" borderId="0" xfId="1" applyFont="1" applyFill="1" applyAlignment="1">
      <alignment horizontal="center" vertical="center" textRotation="90" wrapText="1"/>
    </xf>
    <xf numFmtId="0" fontId="18" fillId="373" borderId="0" xfId="1" applyFont="1" applyFill="1" applyAlignment="1">
      <alignment horizontal="center" vertical="center" textRotation="90" wrapText="1"/>
    </xf>
    <xf numFmtId="0" fontId="18" fillId="374" borderId="0" xfId="1" applyFont="1" applyFill="1" applyAlignment="1">
      <alignment horizontal="center" vertical="center" textRotation="90" wrapText="1"/>
    </xf>
    <xf numFmtId="0" fontId="18" fillId="375" borderId="0" xfId="1" applyFont="1" applyFill="1" applyAlignment="1">
      <alignment horizontal="center" vertical="center" textRotation="90" wrapText="1"/>
    </xf>
    <xf numFmtId="0" fontId="18" fillId="376" borderId="0" xfId="1" applyFont="1" applyFill="1" applyAlignment="1">
      <alignment horizontal="center" vertical="center" textRotation="90" wrapText="1"/>
    </xf>
    <xf numFmtId="0" fontId="18" fillId="377" borderId="0" xfId="1" applyFont="1" applyFill="1" applyAlignment="1">
      <alignment horizontal="center" vertical="center" textRotation="90" wrapText="1"/>
    </xf>
    <xf numFmtId="0" fontId="18" fillId="378" borderId="0" xfId="1" applyFont="1" applyFill="1" applyAlignment="1">
      <alignment horizontal="center" vertical="center" textRotation="90" wrapText="1"/>
    </xf>
    <xf numFmtId="0" fontId="18" fillId="379" borderId="0" xfId="1" applyFont="1" applyFill="1" applyAlignment="1">
      <alignment horizontal="center" vertical="center" textRotation="90" wrapText="1"/>
    </xf>
    <xf numFmtId="0" fontId="10" fillId="380" borderId="0" xfId="1" applyFont="1" applyFill="1" applyAlignment="1">
      <alignment horizontal="center" vertical="center" textRotation="90" wrapText="1"/>
    </xf>
    <xf numFmtId="0" fontId="10" fillId="381" borderId="0" xfId="1" applyFont="1" applyFill="1" applyAlignment="1">
      <alignment horizontal="center" vertical="center" textRotation="90" wrapText="1"/>
    </xf>
    <xf numFmtId="0" fontId="10" fillId="382" borderId="0" xfId="1" applyFont="1" applyFill="1" applyAlignment="1">
      <alignment horizontal="center" vertical="center" textRotation="90" wrapText="1"/>
    </xf>
    <xf numFmtId="0" fontId="10" fillId="383" borderId="0" xfId="1" applyFont="1" applyFill="1" applyAlignment="1">
      <alignment horizontal="center" vertical="center" textRotation="90" wrapText="1"/>
    </xf>
    <xf numFmtId="0" fontId="10" fillId="384" borderId="0" xfId="1" applyFont="1" applyFill="1" applyAlignment="1">
      <alignment horizontal="center" vertical="center" textRotation="90" wrapText="1"/>
    </xf>
    <xf numFmtId="0" fontId="10" fillId="385" borderId="0" xfId="1" applyFont="1" applyFill="1" applyAlignment="1">
      <alignment horizontal="center" vertical="center" textRotation="90" wrapText="1"/>
    </xf>
    <xf numFmtId="0" fontId="18" fillId="386" borderId="0" xfId="1" applyFont="1" applyFill="1" applyAlignment="1">
      <alignment horizontal="center" vertical="center" textRotation="90" wrapText="1"/>
    </xf>
    <xf numFmtId="0" fontId="18" fillId="387" borderId="0" xfId="1" applyFont="1" applyFill="1" applyAlignment="1">
      <alignment horizontal="center" vertical="center" textRotation="90" wrapText="1"/>
    </xf>
    <xf numFmtId="11" fontId="18" fillId="388" borderId="0" xfId="1" applyNumberFormat="1" applyFont="1" applyFill="1" applyAlignment="1">
      <alignment horizontal="center" vertical="center" textRotation="90" wrapText="1"/>
    </xf>
    <xf numFmtId="0" fontId="18" fillId="389" borderId="0" xfId="1" applyFont="1" applyFill="1" applyAlignment="1">
      <alignment horizontal="center" vertical="center" textRotation="90" wrapText="1"/>
    </xf>
    <xf numFmtId="0" fontId="18" fillId="390" borderId="0" xfId="1" applyFont="1" applyFill="1" applyAlignment="1">
      <alignment horizontal="center" vertical="center" textRotation="90" wrapText="1"/>
    </xf>
    <xf numFmtId="0" fontId="18" fillId="391" borderId="0" xfId="1" applyFont="1" applyFill="1" applyAlignment="1">
      <alignment horizontal="center" vertical="center" textRotation="90" wrapText="1"/>
    </xf>
    <xf numFmtId="0" fontId="10" fillId="392" borderId="0" xfId="1" applyFont="1" applyFill="1" applyAlignment="1">
      <alignment horizontal="center" vertical="center" textRotation="90" wrapText="1"/>
    </xf>
    <xf numFmtId="0" fontId="10" fillId="393" borderId="0" xfId="1" applyFont="1" applyFill="1" applyAlignment="1">
      <alignment horizontal="center" vertical="center" textRotation="90" wrapText="1"/>
    </xf>
    <xf numFmtId="0" fontId="10" fillId="394" borderId="0" xfId="1" applyFont="1" applyFill="1" applyAlignment="1">
      <alignment horizontal="center" vertical="center" textRotation="90" wrapText="1"/>
    </xf>
    <xf numFmtId="0" fontId="10" fillId="395" borderId="0" xfId="1" applyFont="1" applyFill="1" applyAlignment="1">
      <alignment horizontal="center" vertical="center" textRotation="90" wrapText="1"/>
    </xf>
    <xf numFmtId="0" fontId="10" fillId="396" borderId="0" xfId="1" applyFont="1" applyFill="1" applyAlignment="1">
      <alignment horizontal="center" vertical="center" textRotation="90" wrapText="1"/>
    </xf>
    <xf numFmtId="0" fontId="10" fillId="397" borderId="0" xfId="1" applyFont="1" applyFill="1" applyAlignment="1">
      <alignment horizontal="center" vertical="center" textRotation="90" wrapText="1"/>
    </xf>
    <xf numFmtId="0" fontId="10" fillId="398" borderId="0" xfId="1" applyFont="1" applyFill="1" applyAlignment="1">
      <alignment horizontal="center" vertical="center" textRotation="90" wrapText="1"/>
    </xf>
    <xf numFmtId="0" fontId="10" fillId="399" borderId="0" xfId="1" applyFont="1" applyFill="1" applyAlignment="1">
      <alignment horizontal="center" vertical="center" textRotation="90" wrapText="1"/>
    </xf>
    <xf numFmtId="0" fontId="10" fillId="400" borderId="0" xfId="1" applyFont="1" applyFill="1" applyAlignment="1">
      <alignment horizontal="center" vertical="center" textRotation="90" wrapText="1"/>
    </xf>
    <xf numFmtId="0" fontId="10" fillId="401" borderId="0" xfId="1" applyFont="1" applyFill="1" applyAlignment="1">
      <alignment horizontal="center" vertical="center" textRotation="90" wrapText="1"/>
    </xf>
    <xf numFmtId="0" fontId="10" fillId="402" borderId="0" xfId="1" applyFont="1" applyFill="1" applyAlignment="1">
      <alignment horizontal="center" vertical="center" textRotation="90" wrapText="1"/>
    </xf>
    <xf numFmtId="0" fontId="10" fillId="403" borderId="0" xfId="1" applyFont="1" applyFill="1" applyAlignment="1">
      <alignment horizontal="center" vertical="center" textRotation="90" wrapText="1"/>
    </xf>
    <xf numFmtId="0" fontId="10" fillId="404" borderId="0" xfId="1" applyFont="1" applyFill="1" applyAlignment="1">
      <alignment horizontal="center" vertical="center" textRotation="90" wrapText="1"/>
    </xf>
    <xf numFmtId="0" fontId="10" fillId="405" borderId="0" xfId="1" applyFont="1" applyFill="1" applyAlignment="1">
      <alignment horizontal="center" vertical="center" textRotation="90" wrapText="1"/>
    </xf>
    <xf numFmtId="0" fontId="10" fillId="406" borderId="0" xfId="1" applyFont="1" applyFill="1" applyAlignment="1">
      <alignment horizontal="center" vertical="center" textRotation="90" wrapText="1"/>
    </xf>
    <xf numFmtId="0" fontId="10" fillId="407" borderId="0" xfId="1" applyFont="1" applyFill="1" applyAlignment="1">
      <alignment horizontal="center" vertical="center" textRotation="90" wrapText="1"/>
    </xf>
    <xf numFmtId="0" fontId="18" fillId="408" borderId="0" xfId="1" applyFont="1" applyFill="1" applyAlignment="1">
      <alignment horizontal="center" vertical="center" textRotation="90" wrapText="1"/>
    </xf>
    <xf numFmtId="0" fontId="18" fillId="409" borderId="0" xfId="1" applyFont="1" applyFill="1" applyAlignment="1">
      <alignment horizontal="center" vertical="center" textRotation="90" wrapText="1"/>
    </xf>
    <xf numFmtId="0" fontId="18" fillId="410" borderId="0" xfId="1" applyFont="1" applyFill="1" applyAlignment="1">
      <alignment horizontal="center" vertical="center" textRotation="90" wrapText="1"/>
    </xf>
    <xf numFmtId="0" fontId="18" fillId="411" borderId="0" xfId="1" applyFont="1" applyFill="1" applyAlignment="1">
      <alignment horizontal="center" vertical="center" textRotation="90" wrapText="1"/>
    </xf>
    <xf numFmtId="0" fontId="18" fillId="412" borderId="0" xfId="1" applyFont="1" applyFill="1" applyAlignment="1">
      <alignment horizontal="center" vertical="center" textRotation="90" wrapText="1"/>
    </xf>
    <xf numFmtId="0" fontId="18" fillId="413" borderId="0" xfId="1" applyFont="1" applyFill="1" applyAlignment="1">
      <alignment horizontal="center" vertical="center" textRotation="90" wrapText="1"/>
    </xf>
    <xf numFmtId="0" fontId="10" fillId="414" borderId="0" xfId="1" applyFont="1" applyFill="1" applyAlignment="1">
      <alignment horizontal="center" vertical="center" textRotation="90" wrapText="1"/>
    </xf>
    <xf numFmtId="0" fontId="10" fillId="415" borderId="0" xfId="1" applyFont="1" applyFill="1" applyAlignment="1">
      <alignment horizontal="center" vertical="center" textRotation="90" wrapText="1"/>
    </xf>
    <xf numFmtId="0" fontId="10" fillId="416" borderId="0" xfId="1" applyFont="1" applyFill="1" applyAlignment="1">
      <alignment horizontal="center" vertical="center" textRotation="90" wrapText="1"/>
    </xf>
    <xf numFmtId="0" fontId="10" fillId="417" borderId="0" xfId="1" applyFont="1" applyFill="1" applyAlignment="1">
      <alignment horizontal="center" vertical="center" textRotation="90" wrapText="1"/>
    </xf>
    <xf numFmtId="0" fontId="10" fillId="418" borderId="0" xfId="1" applyFont="1" applyFill="1" applyAlignment="1">
      <alignment horizontal="center" vertical="center" textRotation="90" wrapText="1"/>
    </xf>
    <xf numFmtId="0" fontId="10" fillId="419" borderId="0" xfId="1" applyFont="1" applyFill="1" applyAlignment="1">
      <alignment horizontal="center" vertical="center" textRotation="90" wrapText="1"/>
    </xf>
    <xf numFmtId="0" fontId="10" fillId="420" borderId="0" xfId="1" applyFont="1" applyFill="1" applyAlignment="1">
      <alignment horizontal="center" vertical="center" textRotation="90" wrapText="1"/>
    </xf>
    <xf numFmtId="0" fontId="10" fillId="421" borderId="0" xfId="1" applyFont="1" applyFill="1" applyAlignment="1">
      <alignment horizontal="center" vertical="center" textRotation="90" wrapText="1"/>
    </xf>
    <xf numFmtId="0" fontId="10" fillId="422" borderId="0" xfId="1" applyFont="1" applyFill="1" applyAlignment="1">
      <alignment horizontal="center" vertical="center" textRotation="90" wrapText="1"/>
    </xf>
    <xf numFmtId="0" fontId="10" fillId="423" borderId="0" xfId="1" applyFont="1" applyFill="1" applyAlignment="1">
      <alignment horizontal="center" vertical="center" textRotation="90" wrapText="1"/>
    </xf>
    <xf numFmtId="0" fontId="10" fillId="4" borderId="0" xfId="1" applyFont="1" applyFill="1" applyAlignment="1">
      <alignment horizontal="center" vertical="center" textRotation="90" wrapText="1"/>
    </xf>
    <xf numFmtId="0" fontId="10" fillId="424" borderId="0" xfId="1" applyFont="1" applyFill="1" applyAlignment="1">
      <alignment horizontal="center" vertical="center" textRotation="90" wrapText="1"/>
    </xf>
    <xf numFmtId="0" fontId="10" fillId="425" borderId="0" xfId="1" applyFont="1" applyFill="1" applyAlignment="1">
      <alignment horizontal="center" vertical="center" textRotation="90" wrapText="1"/>
    </xf>
    <xf numFmtId="0" fontId="10" fillId="426" borderId="0" xfId="1" applyFont="1" applyFill="1" applyAlignment="1">
      <alignment horizontal="center" vertical="center" textRotation="90" wrapText="1"/>
    </xf>
    <xf numFmtId="0" fontId="18" fillId="427" borderId="0" xfId="1" applyFont="1" applyFill="1" applyAlignment="1">
      <alignment horizontal="center" vertical="center" textRotation="90" wrapText="1"/>
    </xf>
    <xf numFmtId="0" fontId="18" fillId="428" borderId="0" xfId="1" applyFont="1" applyFill="1" applyAlignment="1">
      <alignment horizontal="center" vertical="center" textRotation="90" wrapText="1"/>
    </xf>
    <xf numFmtId="0" fontId="18" fillId="429" borderId="0" xfId="1" applyFont="1" applyFill="1" applyAlignment="1">
      <alignment horizontal="center" vertical="center" textRotation="90" wrapText="1"/>
    </xf>
    <xf numFmtId="0" fontId="18" fillId="430" borderId="0" xfId="1" applyFont="1" applyFill="1" applyAlignment="1">
      <alignment horizontal="center" vertical="center" textRotation="90" wrapText="1"/>
    </xf>
    <xf numFmtId="0" fontId="18" fillId="431" borderId="0" xfId="1" applyFont="1" applyFill="1" applyAlignment="1">
      <alignment horizontal="center" vertical="center" textRotation="90" wrapText="1"/>
    </xf>
    <xf numFmtId="0" fontId="18" fillId="432" borderId="0" xfId="1" applyFont="1" applyFill="1" applyAlignment="1">
      <alignment horizontal="center" vertical="center" textRotation="90" wrapText="1"/>
    </xf>
    <xf numFmtId="0" fontId="18" fillId="433" borderId="0" xfId="1" applyFont="1" applyFill="1" applyAlignment="1">
      <alignment horizontal="center" vertical="center" textRotation="90" wrapText="1"/>
    </xf>
    <xf numFmtId="0" fontId="18" fillId="434" borderId="0" xfId="1" applyFont="1" applyFill="1" applyAlignment="1">
      <alignment horizontal="center" vertical="center" textRotation="90" wrapText="1"/>
    </xf>
    <xf numFmtId="0" fontId="18" fillId="435" borderId="0" xfId="1" applyFont="1" applyFill="1" applyAlignment="1">
      <alignment horizontal="center" vertical="center" textRotation="90" wrapText="1"/>
    </xf>
    <xf numFmtId="0" fontId="18" fillId="436" borderId="0" xfId="1" applyFont="1" applyFill="1" applyAlignment="1">
      <alignment horizontal="center" vertical="center" textRotation="90" wrapText="1"/>
    </xf>
    <xf numFmtId="0" fontId="18" fillId="437" borderId="0" xfId="1" applyFont="1" applyFill="1" applyAlignment="1">
      <alignment horizontal="center" vertical="center" textRotation="90" wrapText="1"/>
    </xf>
    <xf numFmtId="0" fontId="18" fillId="438" borderId="0" xfId="1" applyFont="1" applyFill="1" applyAlignment="1">
      <alignment horizontal="center" vertical="center" textRotation="90" wrapText="1"/>
    </xf>
    <xf numFmtId="0" fontId="18" fillId="439" borderId="0" xfId="1" applyFont="1" applyFill="1" applyAlignment="1">
      <alignment horizontal="center" vertical="center" textRotation="90" wrapText="1"/>
    </xf>
    <xf numFmtId="0" fontId="18" fillId="440" borderId="0" xfId="1" applyFont="1" applyFill="1" applyAlignment="1">
      <alignment horizontal="center" vertical="center" textRotation="90" wrapText="1"/>
    </xf>
    <xf numFmtId="0" fontId="18" fillId="441" borderId="0" xfId="1" applyFont="1" applyFill="1" applyAlignment="1">
      <alignment horizontal="center" vertical="center" textRotation="90" wrapText="1"/>
    </xf>
    <xf numFmtId="0" fontId="18" fillId="442" borderId="0" xfId="1" applyFont="1" applyFill="1" applyAlignment="1">
      <alignment horizontal="center" vertical="center" textRotation="90" wrapText="1"/>
    </xf>
    <xf numFmtId="0" fontId="10" fillId="443" borderId="0" xfId="1" applyFont="1" applyFill="1" applyAlignment="1">
      <alignment horizontal="center" vertical="center" textRotation="90" wrapText="1"/>
    </xf>
    <xf numFmtId="0" fontId="10" fillId="444" borderId="0" xfId="1" applyFont="1" applyFill="1" applyAlignment="1">
      <alignment horizontal="center" vertical="center" textRotation="90" wrapText="1"/>
    </xf>
    <xf numFmtId="0" fontId="10" fillId="445" borderId="0" xfId="1" applyFont="1" applyFill="1" applyAlignment="1">
      <alignment horizontal="center" vertical="center" textRotation="90" wrapText="1"/>
    </xf>
    <xf numFmtId="0" fontId="10" fillId="446" borderId="0" xfId="1" applyFont="1" applyFill="1" applyAlignment="1">
      <alignment horizontal="center" vertical="center" textRotation="90" wrapText="1"/>
    </xf>
    <xf numFmtId="0" fontId="10" fillId="447" borderId="0" xfId="1" applyFont="1" applyFill="1" applyAlignment="1">
      <alignment horizontal="center" vertical="center" textRotation="90" wrapText="1"/>
    </xf>
    <xf numFmtId="0" fontId="18" fillId="448" borderId="0" xfId="1" applyFont="1" applyFill="1" applyAlignment="1">
      <alignment horizontal="center" vertical="center" textRotation="90" wrapText="1"/>
    </xf>
    <xf numFmtId="0" fontId="18" fillId="449" borderId="0" xfId="1" applyFont="1" applyFill="1" applyAlignment="1">
      <alignment horizontal="center" vertical="center" textRotation="90" wrapText="1"/>
    </xf>
    <xf numFmtId="11" fontId="18" fillId="450" borderId="0" xfId="1" applyNumberFormat="1" applyFont="1" applyFill="1" applyAlignment="1">
      <alignment horizontal="center" vertical="center" textRotation="90" wrapText="1"/>
    </xf>
    <xf numFmtId="0" fontId="18" fillId="451" borderId="0" xfId="1" applyFont="1" applyFill="1" applyAlignment="1">
      <alignment horizontal="center" vertical="center" textRotation="90" wrapText="1"/>
    </xf>
    <xf numFmtId="0" fontId="18" fillId="452" borderId="0" xfId="1" applyFont="1" applyFill="1" applyAlignment="1">
      <alignment horizontal="center" vertical="center" textRotation="90" wrapText="1"/>
    </xf>
    <xf numFmtId="0" fontId="18" fillId="453" borderId="0" xfId="1" applyFont="1" applyFill="1" applyAlignment="1">
      <alignment horizontal="center" vertical="center" textRotation="90" wrapText="1"/>
    </xf>
    <xf numFmtId="0" fontId="10" fillId="454" borderId="0" xfId="1" applyFont="1" applyFill="1" applyAlignment="1">
      <alignment horizontal="center" vertical="center" textRotation="90" wrapText="1"/>
    </xf>
    <xf numFmtId="0" fontId="10" fillId="455" borderId="0" xfId="1" applyFont="1" applyFill="1" applyAlignment="1">
      <alignment horizontal="center" vertical="center" textRotation="90" wrapText="1"/>
    </xf>
    <xf numFmtId="0" fontId="10" fillId="456" borderId="0" xfId="1" applyFont="1" applyFill="1" applyAlignment="1">
      <alignment horizontal="center" vertical="center" textRotation="90" wrapText="1"/>
    </xf>
    <xf numFmtId="0" fontId="10" fillId="457" borderId="0" xfId="1" applyFont="1" applyFill="1" applyAlignment="1">
      <alignment horizontal="center" vertical="center" textRotation="90" wrapText="1"/>
    </xf>
    <xf numFmtId="0" fontId="10" fillId="458" borderId="0" xfId="1" applyFont="1" applyFill="1" applyAlignment="1">
      <alignment horizontal="center" vertical="center" textRotation="90" wrapText="1"/>
    </xf>
    <xf numFmtId="0" fontId="10" fillId="459" borderId="0" xfId="1" applyFont="1" applyFill="1" applyAlignment="1">
      <alignment horizontal="center" vertical="center" textRotation="90" wrapText="1"/>
    </xf>
    <xf numFmtId="0" fontId="18" fillId="460" borderId="0" xfId="1" applyFont="1" applyFill="1" applyAlignment="1">
      <alignment horizontal="center" vertical="center" textRotation="90" wrapText="1"/>
    </xf>
    <xf numFmtId="0" fontId="18" fillId="461" borderId="0" xfId="1" applyFont="1" applyFill="1" applyAlignment="1">
      <alignment horizontal="center" vertical="center" textRotation="90" wrapText="1"/>
    </xf>
    <xf numFmtId="0" fontId="18" fillId="462" borderId="0" xfId="1" applyFont="1" applyFill="1" applyAlignment="1">
      <alignment horizontal="center" vertical="center" textRotation="90" wrapText="1"/>
    </xf>
    <xf numFmtId="0" fontId="18" fillId="463" borderId="0" xfId="1" applyFont="1" applyFill="1" applyAlignment="1">
      <alignment horizontal="center" vertical="center" textRotation="90" wrapText="1"/>
    </xf>
    <xf numFmtId="0" fontId="18" fillId="464" borderId="0" xfId="1" applyFont="1" applyFill="1" applyAlignment="1">
      <alignment horizontal="center" vertical="center" textRotation="90" wrapText="1"/>
    </xf>
    <xf numFmtId="0" fontId="18" fillId="465" borderId="0" xfId="1" applyFont="1" applyFill="1" applyAlignment="1">
      <alignment horizontal="center" vertical="center" textRotation="90" wrapText="1"/>
    </xf>
    <xf numFmtId="0" fontId="10" fillId="466" borderId="0" xfId="1" applyFont="1" applyFill="1" applyAlignment="1">
      <alignment horizontal="center" vertical="center" textRotation="90" wrapText="1"/>
    </xf>
    <xf numFmtId="0" fontId="10" fillId="467" borderId="0" xfId="1" applyFont="1" applyFill="1" applyAlignment="1">
      <alignment horizontal="center" vertical="center" textRotation="90" wrapText="1"/>
    </xf>
    <xf numFmtId="0" fontId="10" fillId="468" borderId="0" xfId="1" applyFont="1" applyFill="1" applyAlignment="1">
      <alignment horizontal="center" vertical="center" textRotation="90" wrapText="1"/>
    </xf>
    <xf numFmtId="0" fontId="10" fillId="469" borderId="0" xfId="1" applyFont="1" applyFill="1" applyAlignment="1">
      <alignment horizontal="center" vertical="center" textRotation="90" wrapText="1"/>
    </xf>
    <xf numFmtId="0" fontId="10" fillId="470" borderId="0" xfId="1" applyFont="1" applyFill="1" applyAlignment="1">
      <alignment horizontal="center" vertical="center" textRotation="90" wrapText="1"/>
    </xf>
    <xf numFmtId="0" fontId="18" fillId="471" borderId="0" xfId="1" applyFont="1" applyFill="1" applyAlignment="1">
      <alignment horizontal="center" vertical="center" textRotation="90" wrapText="1"/>
    </xf>
    <xf numFmtId="0" fontId="18" fillId="472" borderId="0" xfId="1" applyFont="1" applyFill="1" applyAlignment="1">
      <alignment horizontal="center" vertical="center" textRotation="90" wrapText="1"/>
    </xf>
    <xf numFmtId="0" fontId="18" fillId="473" borderId="0" xfId="1" applyFont="1" applyFill="1" applyAlignment="1">
      <alignment horizontal="center" vertical="center" textRotation="90" wrapText="1"/>
    </xf>
    <xf numFmtId="0" fontId="18" fillId="474" borderId="0" xfId="1" applyFont="1" applyFill="1" applyAlignment="1">
      <alignment horizontal="center" vertical="center" textRotation="90" wrapText="1"/>
    </xf>
    <xf numFmtId="0" fontId="18" fillId="475" borderId="0" xfId="1" applyFont="1" applyFill="1" applyAlignment="1">
      <alignment horizontal="center" vertical="center" textRotation="90" wrapText="1"/>
    </xf>
    <xf numFmtId="0" fontId="18" fillId="476" borderId="0" xfId="1" applyFont="1" applyFill="1" applyAlignment="1">
      <alignment horizontal="center" vertical="center" textRotation="90" wrapText="1"/>
    </xf>
    <xf numFmtId="0" fontId="10" fillId="477" borderId="0" xfId="1" applyFont="1" applyFill="1" applyAlignment="1">
      <alignment horizontal="center" vertical="center" textRotation="90" wrapText="1"/>
    </xf>
    <xf numFmtId="0" fontId="10" fillId="478" borderId="0" xfId="1" applyFont="1" applyFill="1" applyAlignment="1">
      <alignment horizontal="center" vertical="center" textRotation="90" wrapText="1"/>
    </xf>
    <xf numFmtId="0" fontId="10" fillId="479" borderId="0" xfId="1" applyFont="1" applyFill="1" applyAlignment="1">
      <alignment horizontal="center" vertical="center" textRotation="90" wrapText="1"/>
    </xf>
    <xf numFmtId="0" fontId="10" fillId="480" borderId="0" xfId="1" applyFont="1" applyFill="1" applyAlignment="1">
      <alignment horizontal="center" vertical="center" textRotation="90" wrapText="1"/>
    </xf>
    <xf numFmtId="0" fontId="10" fillId="481" borderId="0" xfId="1" applyFont="1" applyFill="1" applyAlignment="1">
      <alignment horizontal="center" vertical="center" textRotation="90" wrapText="1"/>
    </xf>
    <xf numFmtId="0" fontId="10" fillId="482" borderId="0" xfId="1" applyFont="1" applyFill="1" applyAlignment="1">
      <alignment horizontal="center" vertical="center" textRotation="90" wrapText="1"/>
    </xf>
    <xf numFmtId="0" fontId="10" fillId="483" borderId="0" xfId="1" applyFont="1" applyFill="1" applyAlignment="1">
      <alignment horizontal="center" vertical="center" textRotation="90" wrapText="1"/>
    </xf>
    <xf numFmtId="0" fontId="10" fillId="5" borderId="0" xfId="1" applyFont="1" applyFill="1" applyAlignment="1">
      <alignment horizontal="center" vertical="center" textRotation="90" wrapText="1"/>
    </xf>
    <xf numFmtId="0" fontId="10" fillId="2" borderId="0" xfId="1" applyFont="1" applyFill="1" applyAlignment="1">
      <alignment horizontal="center" vertical="center" textRotation="90" wrapText="1"/>
    </xf>
    <xf numFmtId="0" fontId="10" fillId="207" borderId="0" xfId="1" applyFont="1" applyFill="1" applyAlignment="1">
      <alignment horizontal="center" vertical="center" textRotation="90" wrapText="1"/>
    </xf>
    <xf numFmtId="0" fontId="10" fillId="208" borderId="0" xfId="1" applyFont="1" applyFill="1" applyAlignment="1">
      <alignment horizontal="center" vertical="center" textRotation="90" wrapText="1"/>
    </xf>
    <xf numFmtId="0" fontId="18" fillId="484" borderId="0" xfId="1" applyFont="1" applyFill="1" applyAlignment="1">
      <alignment horizontal="center" vertical="center" textRotation="90" wrapText="1"/>
    </xf>
    <xf numFmtId="0" fontId="18" fillId="485" borderId="0" xfId="1" applyFont="1" applyFill="1" applyAlignment="1">
      <alignment horizontal="center" vertical="center" textRotation="90" wrapText="1"/>
    </xf>
    <xf numFmtId="0" fontId="18" fillId="486" borderId="0" xfId="1" applyFont="1" applyFill="1" applyAlignment="1">
      <alignment horizontal="center" vertical="center" textRotation="90" wrapText="1"/>
    </xf>
    <xf numFmtId="0" fontId="18" fillId="487" borderId="0" xfId="1" applyFont="1" applyFill="1" applyAlignment="1">
      <alignment horizontal="center" vertical="center" textRotation="90" wrapText="1"/>
    </xf>
    <xf numFmtId="0" fontId="18" fillId="488" borderId="0" xfId="1" applyFont="1" applyFill="1" applyAlignment="1">
      <alignment horizontal="center" vertical="center" textRotation="90" wrapText="1"/>
    </xf>
    <xf numFmtId="0" fontId="18" fillId="489" borderId="0" xfId="1" applyFont="1" applyFill="1" applyAlignment="1">
      <alignment horizontal="center" vertical="center" textRotation="90" wrapText="1"/>
    </xf>
    <xf numFmtId="0" fontId="18" fillId="490" borderId="0" xfId="1" applyFont="1" applyFill="1" applyAlignment="1">
      <alignment horizontal="center" vertical="center" textRotation="90" wrapText="1"/>
    </xf>
    <xf numFmtId="0" fontId="18" fillId="491" borderId="0" xfId="1" applyFont="1" applyFill="1" applyAlignment="1">
      <alignment horizontal="center" vertical="center" textRotation="90" wrapText="1"/>
    </xf>
    <xf numFmtId="0" fontId="18" fillId="492" borderId="0" xfId="1" applyFont="1" applyFill="1" applyAlignment="1">
      <alignment horizontal="center" vertical="center" textRotation="90" wrapText="1"/>
    </xf>
    <xf numFmtId="0" fontId="18" fillId="493" borderId="0" xfId="1" applyFont="1" applyFill="1" applyAlignment="1">
      <alignment horizontal="center" vertical="center" textRotation="90" wrapText="1"/>
    </xf>
    <xf numFmtId="0" fontId="18" fillId="494" borderId="0" xfId="1" applyFont="1" applyFill="1" applyAlignment="1">
      <alignment horizontal="center" vertical="center" textRotation="90" wrapText="1"/>
    </xf>
    <xf numFmtId="0" fontId="18" fillId="495" borderId="0" xfId="1" applyFont="1" applyFill="1" applyAlignment="1">
      <alignment horizontal="center" vertical="center" textRotation="90" wrapText="1"/>
    </xf>
    <xf numFmtId="0" fontId="18" fillId="496" borderId="0" xfId="1" applyFont="1" applyFill="1" applyAlignment="1">
      <alignment horizontal="center" vertical="center" textRotation="90" wrapText="1"/>
    </xf>
    <xf numFmtId="0" fontId="18" fillId="497" borderId="0" xfId="1" applyFont="1" applyFill="1" applyAlignment="1">
      <alignment horizontal="center" vertical="center" textRotation="90" wrapText="1"/>
    </xf>
    <xf numFmtId="0" fontId="10" fillId="498" borderId="0" xfId="1" applyFont="1" applyFill="1" applyAlignment="1">
      <alignment horizontal="center" vertical="center" textRotation="90" wrapText="1"/>
    </xf>
    <xf numFmtId="0" fontId="10" fillId="499" borderId="0" xfId="1" applyFont="1" applyFill="1" applyAlignment="1">
      <alignment horizontal="center" vertical="center" textRotation="90" wrapText="1"/>
    </xf>
    <xf numFmtId="0" fontId="10" fillId="500" borderId="0" xfId="1" applyFont="1" applyFill="1" applyAlignment="1">
      <alignment horizontal="center" vertical="center" textRotation="90" wrapText="1"/>
    </xf>
    <xf numFmtId="0" fontId="10" fillId="501" borderId="0" xfId="1" applyFont="1" applyFill="1" applyAlignment="1">
      <alignment horizontal="center" vertical="center" textRotation="90" wrapText="1"/>
    </xf>
    <xf numFmtId="0" fontId="10" fillId="502" borderId="0" xfId="1" applyFont="1" applyFill="1" applyAlignment="1">
      <alignment horizontal="center" vertical="center" textRotation="90" wrapText="1"/>
    </xf>
    <xf numFmtId="0" fontId="10" fillId="503" borderId="0" xfId="1" applyFont="1" applyFill="1" applyAlignment="1">
      <alignment horizontal="center" vertical="center" textRotation="90" wrapText="1"/>
    </xf>
    <xf numFmtId="0" fontId="18" fillId="504" borderId="0" xfId="1" applyFont="1" applyFill="1" applyAlignment="1">
      <alignment horizontal="center" vertical="center" textRotation="90" wrapText="1"/>
    </xf>
    <xf numFmtId="0" fontId="18" fillId="505" borderId="0" xfId="1" applyFont="1" applyFill="1" applyAlignment="1">
      <alignment horizontal="center" vertical="center" textRotation="90" wrapText="1"/>
    </xf>
    <xf numFmtId="0" fontId="18" fillId="506" borderId="0" xfId="1" applyFont="1" applyFill="1" applyAlignment="1">
      <alignment horizontal="center" vertical="center" textRotation="90" wrapText="1"/>
    </xf>
    <xf numFmtId="0" fontId="18" fillId="507" borderId="0" xfId="1" applyFont="1" applyFill="1" applyAlignment="1">
      <alignment horizontal="center" vertical="center" textRotation="90" wrapText="1"/>
    </xf>
    <xf numFmtId="0" fontId="10" fillId="508" borderId="0" xfId="1" applyFont="1" applyFill="1" applyAlignment="1">
      <alignment horizontal="center" vertical="center" textRotation="90" wrapText="1"/>
    </xf>
    <xf numFmtId="0" fontId="10" fillId="509" borderId="0" xfId="1" applyFont="1" applyFill="1" applyAlignment="1">
      <alignment horizontal="center" vertical="center" textRotation="90" wrapText="1"/>
    </xf>
    <xf numFmtId="0" fontId="18" fillId="510" borderId="0" xfId="1" applyFont="1" applyFill="1" applyAlignment="1">
      <alignment horizontal="center" vertical="center" textRotation="90" wrapText="1"/>
    </xf>
    <xf numFmtId="0" fontId="18" fillId="511" borderId="0" xfId="1" applyFont="1" applyFill="1" applyAlignment="1">
      <alignment horizontal="center" vertical="center" textRotation="90" wrapText="1"/>
    </xf>
    <xf numFmtId="0" fontId="18" fillId="512" borderId="0" xfId="1" applyFont="1" applyFill="1" applyAlignment="1">
      <alignment horizontal="center" vertical="center" textRotation="90" wrapText="1"/>
    </xf>
    <xf numFmtId="0" fontId="18" fillId="513" borderId="0" xfId="1" applyFont="1" applyFill="1" applyAlignment="1">
      <alignment horizontal="center" vertical="center" textRotation="90" wrapText="1"/>
    </xf>
    <xf numFmtId="0" fontId="10" fillId="514" borderId="0" xfId="1" applyFont="1" applyFill="1" applyAlignment="1">
      <alignment horizontal="center" vertical="center" textRotation="90" wrapText="1"/>
    </xf>
    <xf numFmtId="0" fontId="10" fillId="515" borderId="0" xfId="1" applyFont="1" applyFill="1" applyAlignment="1">
      <alignment horizontal="center" vertical="center" textRotation="90" wrapText="1"/>
    </xf>
    <xf numFmtId="0" fontId="18" fillId="516" borderId="0" xfId="1" applyFont="1" applyFill="1" applyAlignment="1">
      <alignment horizontal="center" vertical="center" textRotation="90" wrapText="1"/>
    </xf>
    <xf numFmtId="0" fontId="18" fillId="517" borderId="0" xfId="1" applyFont="1" applyFill="1" applyAlignment="1">
      <alignment horizontal="center" vertical="center" textRotation="90" wrapText="1"/>
    </xf>
    <xf numFmtId="0" fontId="18" fillId="518" borderId="0" xfId="1" applyFont="1" applyFill="1" applyAlignment="1">
      <alignment horizontal="center" vertical="center" textRotation="90" wrapText="1"/>
    </xf>
    <xf numFmtId="0" fontId="18" fillId="519" borderId="0" xfId="1" applyFont="1" applyFill="1" applyAlignment="1">
      <alignment horizontal="center" vertical="center" textRotation="90" wrapText="1"/>
    </xf>
    <xf numFmtId="0" fontId="18" fillId="520" borderId="0" xfId="1" applyFont="1" applyFill="1" applyAlignment="1">
      <alignment horizontal="center" vertical="center" textRotation="90" wrapText="1"/>
    </xf>
    <xf numFmtId="0" fontId="18" fillId="521" borderId="0" xfId="1" applyFont="1" applyFill="1" applyAlignment="1">
      <alignment horizontal="center" vertical="center" textRotation="90" wrapText="1"/>
    </xf>
    <xf numFmtId="0" fontId="18" fillId="522" borderId="0" xfId="1" applyFont="1" applyFill="1" applyAlignment="1">
      <alignment horizontal="center" vertical="center" textRotation="90" wrapText="1"/>
    </xf>
    <xf numFmtId="0" fontId="18" fillId="523" borderId="0" xfId="1" applyFont="1" applyFill="1" applyAlignment="1">
      <alignment horizontal="center" vertical="center" textRotation="90" wrapText="1"/>
    </xf>
    <xf numFmtId="0" fontId="18" fillId="524" borderId="0" xfId="1" applyFont="1" applyFill="1" applyAlignment="1">
      <alignment horizontal="center" vertical="center" textRotation="90" wrapText="1"/>
    </xf>
    <xf numFmtId="0" fontId="18" fillId="525" borderId="0" xfId="1" applyFont="1" applyFill="1" applyAlignment="1">
      <alignment horizontal="center" vertical="center" textRotation="90" wrapText="1"/>
    </xf>
    <xf numFmtId="0" fontId="2" fillId="16" borderId="0" xfId="0" applyFont="1" applyFill="1" applyAlignment="1">
      <alignment horizontal="center" vertical="top" wrapText="1"/>
    </xf>
    <xf numFmtId="0" fontId="2" fillId="16" borderId="4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 readingOrder="2"/>
    </xf>
    <xf numFmtId="0" fontId="2" fillId="16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2" fillId="0" borderId="5" xfId="0" applyFont="1" applyBorder="1" applyAlignment="1">
      <alignment horizontal="right" vertical="top" wrapText="1" indent="1" readingOrder="2"/>
    </xf>
    <xf numFmtId="0" fontId="4" fillId="16" borderId="6" xfId="0" applyFont="1" applyFill="1" applyBorder="1" applyAlignment="1">
      <alignment horizontal="right"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5" xfId="0" applyFont="1" applyBorder="1" applyAlignment="1">
      <alignment horizontal="right" vertical="top" wrapText="1" indent="2" readingOrder="2"/>
    </xf>
    <xf numFmtId="0" fontId="2" fillId="17" borderId="0" xfId="0" applyFont="1" applyFill="1" applyAlignment="1">
      <alignment horizontal="center" vertical="top" wrapText="1"/>
    </xf>
    <xf numFmtId="0" fontId="2" fillId="17" borderId="4" xfId="0" applyFont="1" applyFill="1" applyBorder="1" applyAlignment="1">
      <alignment horizontal="center" vertical="top" wrapText="1"/>
    </xf>
    <xf numFmtId="0" fontId="4" fillId="17" borderId="5" xfId="0" applyFont="1" applyFill="1" applyBorder="1" applyAlignment="1">
      <alignment horizontal="center" vertical="top" wrapText="1" readingOrder="2"/>
    </xf>
    <xf numFmtId="0" fontId="2" fillId="17" borderId="11" xfId="0" applyFont="1" applyFill="1" applyBorder="1" applyAlignment="1">
      <alignment horizontal="center" vertical="top" wrapText="1"/>
    </xf>
    <xf numFmtId="0" fontId="4" fillId="17" borderId="5" xfId="0" applyFont="1" applyFill="1" applyBorder="1" applyAlignment="1">
      <alignment horizontal="right" vertical="top" wrapText="1" indent="1" readingOrder="2"/>
    </xf>
    <xf numFmtId="0" fontId="4" fillId="17" borderId="6" xfId="0" applyFont="1" applyFill="1" applyBorder="1" applyAlignment="1">
      <alignment horizontal="right" vertical="top" wrapText="1"/>
    </xf>
    <xf numFmtId="0" fontId="9" fillId="0" borderId="0" xfId="1" applyFont="1" applyAlignment="1">
      <alignment horizontal="center" vertical="top"/>
    </xf>
    <xf numFmtId="0" fontId="9" fillId="0" borderId="0" xfId="1" applyFont="1" applyAlignment="1">
      <alignment horizontal="right" vertical="top" wrapText="1"/>
    </xf>
    <xf numFmtId="0" fontId="9" fillId="0" borderId="0" xfId="1" applyFont="1" applyAlignment="1">
      <alignment horizontal="right" vertical="top" wrapText="1" readingOrder="2"/>
    </xf>
    <xf numFmtId="0" fontId="20" fillId="0" borderId="0" xfId="1" applyFont="1" applyAlignment="1">
      <alignment horizontal="right" vertical="top" wrapText="1" readingOrder="2"/>
    </xf>
    <xf numFmtId="0" fontId="9" fillId="0" borderId="0" xfId="1" applyFont="1" applyAlignment="1">
      <alignment horizontal="center" vertical="top" readingOrder="1"/>
    </xf>
    <xf numFmtId="0" fontId="20" fillId="0" borderId="0" xfId="1" applyFont="1" applyAlignment="1">
      <alignment horizontal="right" vertical="top" wrapText="1"/>
    </xf>
    <xf numFmtId="0" fontId="21" fillId="0" borderId="0" xfId="1" applyFont="1" applyAlignment="1">
      <alignment horizontal="center" vertical="top"/>
    </xf>
    <xf numFmtId="0" fontId="2" fillId="0" borderId="0" xfId="1" applyFont="1" applyAlignment="1">
      <alignment horizontal="right" vertical="top" wrapText="1"/>
    </xf>
    <xf numFmtId="0" fontId="2" fillId="0" borderId="0" xfId="1" applyFont="1" applyAlignment="1">
      <alignment horizontal="right" vertical="top" wrapText="1" readingOrder="2"/>
    </xf>
    <xf numFmtId="0" fontId="4" fillId="0" borderId="0" xfId="1" applyFont="1" applyAlignment="1">
      <alignment horizontal="right" vertical="top" wrapText="1" readingOrder="2"/>
    </xf>
    <xf numFmtId="0" fontId="2" fillId="0" borderId="0" xfId="1" applyFont="1" applyAlignment="1">
      <alignment horizontal="center" vertical="top" readingOrder="1"/>
    </xf>
    <xf numFmtId="49" fontId="2" fillId="0" borderId="27" xfId="1" applyNumberFormat="1" applyFont="1" applyBorder="1" applyAlignment="1">
      <alignment horizontal="center" vertical="center" readingOrder="1"/>
    </xf>
    <xf numFmtId="49" fontId="2" fillId="0" borderId="22" xfId="1" applyNumberFormat="1" applyFont="1" applyBorder="1" applyAlignment="1">
      <alignment horizontal="center" vertical="center" readingOrder="1"/>
    </xf>
    <xf numFmtId="0" fontId="2" fillId="0" borderId="22" xfId="1" applyFont="1" applyBorder="1" applyAlignment="1">
      <alignment horizontal="center" vertical="center" readingOrder="1"/>
    </xf>
    <xf numFmtId="49" fontId="2" fillId="0" borderId="28" xfId="1" applyNumberFormat="1" applyFont="1" applyBorder="1" applyAlignment="1">
      <alignment horizontal="center" vertical="center" readingOrder="1"/>
    </xf>
    <xf numFmtId="0" fontId="2" fillId="0" borderId="0" xfId="1" applyFont="1" applyAlignment="1">
      <alignment horizontal="center" vertical="top" wrapText="1"/>
    </xf>
    <xf numFmtId="0" fontId="5" fillId="0" borderId="31" xfId="1" applyFont="1" applyBorder="1" applyAlignment="1">
      <alignment horizontal="center" vertical="center" wrapText="1" readingOrder="2"/>
    </xf>
    <xf numFmtId="0" fontId="5" fillId="0" borderId="2" xfId="1" applyFont="1" applyBorder="1" applyAlignment="1">
      <alignment horizontal="center" vertical="center" wrapText="1" readingOrder="2"/>
    </xf>
    <xf numFmtId="0" fontId="5" fillId="0" borderId="10" xfId="1" applyFont="1" applyBorder="1" applyAlignment="1">
      <alignment horizontal="center" vertical="center" wrapText="1" readingOrder="2"/>
    </xf>
    <xf numFmtId="0" fontId="9" fillId="0" borderId="0" xfId="1" applyFont="1" applyAlignment="1">
      <alignment vertical="top"/>
    </xf>
    <xf numFmtId="0" fontId="9" fillId="0" borderId="0" xfId="1" applyFont="1" applyAlignment="1">
      <alignment horizontal="left" vertical="top"/>
    </xf>
    <xf numFmtId="0" fontId="2" fillId="0" borderId="6" xfId="1" applyFont="1" applyBorder="1" applyAlignment="1">
      <alignment horizontal="right" vertical="top" wrapText="1" readingOrder="1"/>
    </xf>
    <xf numFmtId="0" fontId="2" fillId="0" borderId="5" xfId="1" applyFont="1" applyBorder="1" applyAlignment="1">
      <alignment horizontal="right" vertical="top" wrapText="1" readingOrder="1"/>
    </xf>
    <xf numFmtId="0" fontId="2" fillId="0" borderId="5" xfId="1" applyFont="1" applyBorder="1" applyAlignment="1">
      <alignment horizontal="center" vertical="top" readingOrder="1"/>
    </xf>
    <xf numFmtId="3" fontId="2" fillId="0" borderId="4" xfId="1" applyNumberFormat="1" applyFont="1" applyBorder="1" applyAlignment="1">
      <alignment horizontal="center" vertical="top" readingOrder="1"/>
    </xf>
    <xf numFmtId="49" fontId="8" fillId="0" borderId="6" xfId="1" applyNumberFormat="1" applyFont="1" applyBorder="1" applyAlignment="1">
      <alignment horizontal="center" vertical="center" wrapText="1" readingOrder="2"/>
    </xf>
    <xf numFmtId="49" fontId="8" fillId="0" borderId="5" xfId="1" applyNumberFormat="1" applyFont="1" applyBorder="1" applyAlignment="1">
      <alignment horizontal="center" vertical="center" wrapText="1" readingOrder="2"/>
    </xf>
    <xf numFmtId="0" fontId="9" fillId="0" borderId="0" xfId="1" applyFont="1" applyAlignment="1">
      <alignment horizontal="right" vertical="top"/>
    </xf>
    <xf numFmtId="49" fontId="9" fillId="0" borderId="0" xfId="1" applyNumberFormat="1" applyFont="1" applyAlignment="1">
      <alignment horizontal="center" vertical="top" readingOrder="2"/>
    </xf>
    <xf numFmtId="49" fontId="9" fillId="0" borderId="0" xfId="1" applyNumberFormat="1" applyFont="1" applyAlignment="1">
      <alignment horizontal="right" vertical="top" wrapText="1" readingOrder="2"/>
    </xf>
    <xf numFmtId="3" fontId="9" fillId="0" borderId="0" xfId="1" applyNumberFormat="1" applyFont="1" applyAlignment="1">
      <alignment horizontal="center" vertical="top" readingOrder="1"/>
    </xf>
    <xf numFmtId="49" fontId="9" fillId="0" borderId="0" xfId="1" applyNumberFormat="1" applyFont="1" applyAlignment="1">
      <alignment horizontal="center" vertical="top" readingOrder="1"/>
    </xf>
    <xf numFmtId="49" fontId="2" fillId="0" borderId="6" xfId="1" applyNumberFormat="1" applyFont="1" applyBorder="1" applyAlignment="1">
      <alignment horizontal="center" vertical="top" readingOrder="2"/>
    </xf>
    <xf numFmtId="0" fontId="4" fillId="0" borderId="5" xfId="1" applyFont="1" applyBorder="1" applyAlignment="1">
      <alignment horizontal="right" vertical="top" wrapText="1" indent="1" readingOrder="2"/>
    </xf>
    <xf numFmtId="3" fontId="2" fillId="0" borderId="11" xfId="1" applyNumberFormat="1" applyFont="1" applyBorder="1" applyAlignment="1">
      <alignment horizontal="center" vertical="top" readingOrder="1"/>
    </xf>
    <xf numFmtId="3" fontId="2" fillId="0" borderId="25" xfId="1" applyNumberFormat="1" applyFont="1" applyBorder="1" applyAlignment="1">
      <alignment horizontal="center" vertical="top" readingOrder="1"/>
    </xf>
    <xf numFmtId="49" fontId="2" fillId="0" borderId="24" xfId="1" applyNumberFormat="1" applyFont="1" applyBorder="1" applyAlignment="1">
      <alignment horizontal="center" vertical="top" readingOrder="1"/>
    </xf>
    <xf numFmtId="0" fontId="4" fillId="0" borderId="5" xfId="1" applyFont="1" applyBorder="1" applyAlignment="1">
      <alignment horizontal="right" vertical="top" wrapText="1" readingOrder="2"/>
    </xf>
    <xf numFmtId="49" fontId="5" fillId="0" borderId="3" xfId="1" applyNumberFormat="1" applyFont="1" applyBorder="1" applyAlignment="1">
      <alignment horizontal="center" vertical="center" wrapText="1" readingOrder="2"/>
    </xf>
    <xf numFmtId="49" fontId="5" fillId="0" borderId="2" xfId="1" applyNumberFormat="1" applyFont="1" applyBorder="1" applyAlignment="1">
      <alignment horizontal="center" vertical="center" wrapText="1" readingOrder="2"/>
    </xf>
    <xf numFmtId="3" fontId="22" fillId="0" borderId="0" xfId="1" applyNumberFormat="1" applyFont="1" applyAlignment="1">
      <alignment horizontal="center" vertical="center" readingOrder="2"/>
    </xf>
    <xf numFmtId="3" fontId="23" fillId="0" borderId="0" xfId="1" applyNumberFormat="1" applyFont="1" applyAlignment="1">
      <alignment horizontal="center" vertical="center" readingOrder="2"/>
    </xf>
    <xf numFmtId="3" fontId="2" fillId="0" borderId="0" xfId="1" applyNumberFormat="1" applyFont="1" applyAlignment="1">
      <alignment horizontal="center" vertical="top" readingOrder="1"/>
    </xf>
    <xf numFmtId="49" fontId="2" fillId="0" borderId="0" xfId="1" applyNumberFormat="1" applyFont="1" applyAlignment="1">
      <alignment horizontal="right" vertical="top" wrapText="1" readingOrder="1"/>
    </xf>
    <xf numFmtId="49" fontId="9" fillId="0" borderId="0" xfId="1" applyNumberFormat="1" applyFont="1" applyAlignment="1">
      <alignment horizontal="right" vertical="top" wrapText="1" readingOrder="1"/>
    </xf>
    <xf numFmtId="0" fontId="2" fillId="0" borderId="0" xfId="1" applyFont="1" applyAlignment="1">
      <alignment horizontal="right" vertical="top" wrapText="1" readingOrder="1"/>
    </xf>
    <xf numFmtId="0" fontId="9" fillId="0" borderId="0" xfId="1" applyFont="1" applyAlignment="1">
      <alignment horizontal="right" vertical="top" wrapText="1" readingOrder="1"/>
    </xf>
    <xf numFmtId="3" fontId="5" fillId="0" borderId="1" xfId="1" applyNumberFormat="1" applyFont="1" applyBorder="1" applyAlignment="1">
      <alignment horizontal="center" vertical="center" wrapText="1" readingOrder="2"/>
    </xf>
    <xf numFmtId="3" fontId="5" fillId="0" borderId="2" xfId="1" applyNumberFormat="1" applyFont="1" applyBorder="1" applyAlignment="1">
      <alignment horizontal="center" vertical="center" wrapText="1" readingOrder="2"/>
    </xf>
    <xf numFmtId="49" fontId="2" fillId="0" borderId="5" xfId="1" applyNumberFormat="1" applyFont="1" applyBorder="1" applyAlignment="1">
      <alignment horizontal="right" vertical="top" wrapText="1" readingOrder="2"/>
    </xf>
    <xf numFmtId="3" fontId="2" fillId="0" borderId="5" xfId="1" applyNumberFormat="1" applyFont="1" applyBorder="1" applyAlignment="1">
      <alignment horizontal="center" vertical="top" readingOrder="1"/>
    </xf>
    <xf numFmtId="3" fontId="2" fillId="0" borderId="4" xfId="1" applyNumberFormat="1" applyFont="1" applyBorder="1" applyAlignment="1">
      <alignment horizontal="center" vertical="top" readingOrder="2"/>
    </xf>
    <xf numFmtId="0" fontId="2" fillId="0" borderId="5" xfId="1" applyFont="1" applyBorder="1" applyAlignment="1">
      <alignment horizontal="right" vertical="top" wrapText="1" readingOrder="2"/>
    </xf>
    <xf numFmtId="3" fontId="2" fillId="0" borderId="5" xfId="1" applyNumberFormat="1" applyFont="1" applyBorder="1" applyAlignment="1">
      <alignment horizontal="center" vertical="top" readingOrder="2"/>
    </xf>
    <xf numFmtId="3" fontId="9" fillId="0" borderId="0" xfId="1" applyNumberFormat="1" applyFont="1" applyAlignment="1">
      <alignment horizontal="center" vertical="top" readingOrder="2"/>
    </xf>
    <xf numFmtId="0" fontId="25" fillId="0" borderId="1" xfId="6" applyFont="1" applyBorder="1" applyAlignment="1">
      <alignment horizontal="center" vertical="center" readingOrder="1"/>
    </xf>
    <xf numFmtId="0" fontId="25" fillId="0" borderId="2" xfId="6" applyFont="1" applyBorder="1" applyAlignment="1">
      <alignment horizontal="center" vertical="center" readingOrder="1"/>
    </xf>
    <xf numFmtId="0" fontId="25" fillId="0" borderId="3" xfId="6" applyFont="1" applyBorder="1" applyAlignment="1">
      <alignment horizontal="center" vertical="center" readingOrder="1"/>
    </xf>
    <xf numFmtId="164" fontId="9" fillId="0" borderId="0" xfId="1" applyNumberFormat="1" applyFont="1" applyAlignment="1">
      <alignment horizontal="center" vertical="center"/>
    </xf>
    <xf numFmtId="0" fontId="9" fillId="57" borderId="0" xfId="1" applyFont="1" applyFill="1" applyAlignment="1">
      <alignment horizontal="center" vertical="center"/>
    </xf>
    <xf numFmtId="0" fontId="25" fillId="0" borderId="4" xfId="6" applyFont="1" applyBorder="1" applyAlignment="1">
      <alignment horizontal="center" vertical="center" readingOrder="1"/>
    </xf>
    <xf numFmtId="0" fontId="25" fillId="0" borderId="5" xfId="6" applyFont="1" applyBorder="1" applyAlignment="1">
      <alignment horizontal="center" vertical="center" readingOrder="1"/>
    </xf>
    <xf numFmtId="0" fontId="26" fillId="0" borderId="6" xfId="6" applyFont="1" applyBorder="1" applyAlignment="1">
      <alignment horizontal="center" vertical="center" readingOrder="1"/>
    </xf>
    <xf numFmtId="164" fontId="9" fillId="57" borderId="0" xfId="1" applyNumberFormat="1" applyFont="1" applyFill="1" applyAlignment="1">
      <alignment horizontal="center" vertical="center"/>
    </xf>
    <xf numFmtId="164" fontId="9" fillId="526" borderId="0" xfId="1" applyNumberFormat="1" applyFont="1" applyFill="1" applyAlignment="1">
      <alignment horizontal="center" vertical="center"/>
    </xf>
    <xf numFmtId="0" fontId="9" fillId="526" borderId="0" xfId="1" applyFont="1" applyFill="1" applyAlignment="1">
      <alignment horizontal="center" vertical="top"/>
    </xf>
    <xf numFmtId="0" fontId="20" fillId="57" borderId="0" xfId="1" applyFont="1" applyFill="1" applyAlignment="1">
      <alignment horizontal="center" vertical="center"/>
    </xf>
    <xf numFmtId="0" fontId="25" fillId="0" borderId="23" xfId="6" applyFont="1" applyBorder="1" applyAlignment="1">
      <alignment horizontal="center" vertical="center" readingOrder="1"/>
    </xf>
    <xf numFmtId="0" fontId="25" fillId="0" borderId="22" xfId="6" applyFont="1" applyBorder="1" applyAlignment="1">
      <alignment horizontal="center" vertical="center" readingOrder="1"/>
    </xf>
    <xf numFmtId="0" fontId="26" fillId="0" borderId="21" xfId="6" applyFont="1" applyBorder="1" applyAlignment="1">
      <alignment horizontal="center" vertical="center" readingOrder="1"/>
    </xf>
    <xf numFmtId="0" fontId="26" fillId="0" borderId="3" xfId="6" applyFont="1" applyBorder="1" applyAlignment="1">
      <alignment horizontal="center" vertical="center" readingOrder="1"/>
    </xf>
    <xf numFmtId="49" fontId="5" fillId="0" borderId="0" xfId="1" applyNumberFormat="1" applyFont="1" applyAlignment="1">
      <alignment horizontal="center" vertical="center" wrapText="1" readingOrder="2"/>
    </xf>
    <xf numFmtId="49" fontId="2" fillId="0" borderId="0" xfId="1" applyNumberFormat="1" applyFont="1" applyAlignment="1">
      <alignment horizontal="center" vertical="top" readingOrder="2"/>
    </xf>
    <xf numFmtId="0" fontId="5" fillId="0" borderId="40" xfId="1" applyFont="1" applyBorder="1" applyAlignment="1">
      <alignment horizontal="center" vertical="center" textRotation="90" readingOrder="2"/>
    </xf>
    <xf numFmtId="0" fontId="5" fillId="0" borderId="41" xfId="1" applyFont="1" applyBorder="1" applyAlignment="1">
      <alignment horizontal="center" vertical="center" textRotation="90" readingOrder="2"/>
    </xf>
    <xf numFmtId="0" fontId="5" fillId="0" borderId="42" xfId="1" applyFont="1" applyBorder="1" applyAlignment="1">
      <alignment horizontal="center" vertical="center" wrapText="1" readingOrder="2"/>
    </xf>
    <xf numFmtId="0" fontId="5" fillId="0" borderId="43" xfId="1" applyFont="1" applyBorder="1" applyAlignment="1">
      <alignment horizontal="center" vertical="center" wrapText="1" readingOrder="2"/>
    </xf>
    <xf numFmtId="0" fontId="23" fillId="0" borderId="30" xfId="1" applyFont="1" applyBorder="1" applyAlignment="1">
      <alignment horizontal="center" vertical="center" readingOrder="2"/>
    </xf>
    <xf numFmtId="0" fontId="23" fillId="0" borderId="0" xfId="1" applyFont="1" applyAlignment="1">
      <alignment horizontal="center" vertical="center" readingOrder="2"/>
    </xf>
    <xf numFmtId="0" fontId="23" fillId="0" borderId="29" xfId="1" applyFont="1" applyBorder="1" applyAlignment="1">
      <alignment horizontal="center" vertical="center" readingOrder="2"/>
    </xf>
    <xf numFmtId="0" fontId="21" fillId="0" borderId="16" xfId="1" applyFont="1" applyBorder="1" applyAlignment="1">
      <alignment horizontal="center" vertical="top" readingOrder="2"/>
    </xf>
    <xf numFmtId="0" fontId="21" fillId="0" borderId="15" xfId="1" applyFont="1" applyBorder="1" applyAlignment="1">
      <alignment horizontal="center" vertical="top" readingOrder="2"/>
    </xf>
    <xf numFmtId="0" fontId="21" fillId="0" borderId="14" xfId="1" applyFont="1" applyBorder="1" applyAlignment="1">
      <alignment horizontal="center" vertical="top" readingOrder="2"/>
    </xf>
    <xf numFmtId="0" fontId="5" fillId="0" borderId="13" xfId="1" applyFont="1" applyBorder="1" applyAlignment="1">
      <alignment horizontal="center" vertical="center" wrapText="1" readingOrder="2"/>
    </xf>
    <xf numFmtId="0" fontId="5" fillId="0" borderId="19" xfId="1" applyFont="1" applyBorder="1" applyAlignment="1">
      <alignment horizontal="center" vertical="center" wrapText="1" readingOrder="2"/>
    </xf>
    <xf numFmtId="0" fontId="4" fillId="0" borderId="36" xfId="1" applyFont="1" applyBorder="1" applyAlignment="1">
      <alignment horizontal="center" vertical="top" wrapText="1" readingOrder="2"/>
    </xf>
    <xf numFmtId="0" fontId="4" fillId="0" borderId="18" xfId="1" applyFont="1" applyBorder="1" applyAlignment="1">
      <alignment horizontal="center" vertical="top" wrapText="1" readingOrder="2"/>
    </xf>
    <xf numFmtId="0" fontId="4" fillId="0" borderId="35" xfId="1" applyFont="1" applyBorder="1" applyAlignment="1">
      <alignment horizontal="center" vertical="top" wrapText="1" readingOrder="2"/>
    </xf>
    <xf numFmtId="0" fontId="4" fillId="0" borderId="17" xfId="1" applyFont="1" applyBorder="1" applyAlignment="1">
      <alignment horizontal="center" vertical="top" wrapText="1" readingOrder="2"/>
    </xf>
    <xf numFmtId="0" fontId="5" fillId="0" borderId="33" xfId="1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wrapText="1" readingOrder="2"/>
    </xf>
    <xf numFmtId="0" fontId="5" fillId="0" borderId="29" xfId="1" applyFont="1" applyBorder="1" applyAlignment="1">
      <alignment horizontal="center" wrapText="1" readingOrder="2"/>
    </xf>
    <xf numFmtId="0" fontId="5" fillId="0" borderId="20" xfId="1" applyFont="1" applyBorder="1" applyAlignment="1">
      <alignment horizontal="center" wrapText="1" readingOrder="2"/>
    </xf>
    <xf numFmtId="0" fontId="5" fillId="0" borderId="19" xfId="1" applyFont="1" applyBorder="1" applyAlignment="1">
      <alignment horizontal="center" wrapText="1" readingOrder="2"/>
    </xf>
    <xf numFmtId="0" fontId="5" fillId="0" borderId="0" xfId="1" applyFont="1" applyAlignment="1">
      <alignment horizontal="center" wrapText="1" readingOrder="2"/>
    </xf>
    <xf numFmtId="0" fontId="5" fillId="0" borderId="13" xfId="1" applyFont="1" applyBorder="1" applyAlignment="1">
      <alignment horizontal="center" wrapText="1" readingOrder="2"/>
    </xf>
    <xf numFmtId="0" fontId="23" fillId="0" borderId="33" xfId="1" applyFont="1" applyBorder="1" applyAlignment="1">
      <alignment horizontal="center" vertical="center" readingOrder="2"/>
    </xf>
    <xf numFmtId="0" fontId="23" fillId="0" borderId="34" xfId="1" applyFont="1" applyBorder="1" applyAlignment="1">
      <alignment horizontal="center" vertical="center" readingOrder="2"/>
    </xf>
    <xf numFmtId="0" fontId="23" fillId="0" borderId="32" xfId="1" applyFont="1" applyBorder="1" applyAlignment="1">
      <alignment horizontal="center" vertical="center" readingOrder="2"/>
    </xf>
    <xf numFmtId="0" fontId="22" fillId="0" borderId="30" xfId="1" applyFont="1" applyBorder="1" applyAlignment="1">
      <alignment horizontal="center" vertical="center" readingOrder="2"/>
    </xf>
    <xf numFmtId="0" fontId="22" fillId="0" borderId="0" xfId="1" applyFont="1" applyAlignment="1">
      <alignment horizontal="center" vertical="center" readingOrder="2"/>
    </xf>
    <xf numFmtId="0" fontId="22" fillId="0" borderId="29" xfId="1" applyFont="1" applyBorder="1" applyAlignment="1">
      <alignment horizontal="center" vertical="center" readingOrder="2"/>
    </xf>
    <xf numFmtId="0" fontId="22" fillId="0" borderId="20" xfId="1" applyFont="1" applyBorder="1" applyAlignment="1">
      <alignment horizontal="center" vertical="center" readingOrder="2"/>
    </xf>
    <xf numFmtId="0" fontId="22" fillId="0" borderId="13" xfId="1" applyFont="1" applyBorder="1" applyAlignment="1">
      <alignment horizontal="center" vertical="center" readingOrder="2"/>
    </xf>
    <xf numFmtId="0" fontId="22" fillId="0" borderId="19" xfId="1" applyFont="1" applyBorder="1" applyAlignment="1">
      <alignment horizontal="center" vertical="center" readingOrder="2"/>
    </xf>
    <xf numFmtId="49" fontId="2" fillId="0" borderId="37" xfId="1" applyNumberFormat="1" applyFont="1" applyBorder="1" applyAlignment="1">
      <alignment horizontal="center" vertical="center" readingOrder="1"/>
    </xf>
    <xf numFmtId="49" fontId="2" fillId="0" borderId="40" xfId="1" applyNumberFormat="1" applyFont="1" applyBorder="1" applyAlignment="1">
      <alignment horizontal="center" vertical="center" readingOrder="1"/>
    </xf>
    <xf numFmtId="0" fontId="2" fillId="0" borderId="44" xfId="1" applyFont="1" applyBorder="1" applyAlignment="1">
      <alignment horizontal="center" vertical="center" wrapText="1" readingOrder="1"/>
    </xf>
    <xf numFmtId="0" fontId="2" fillId="0" borderId="42" xfId="1" applyFont="1" applyBorder="1" applyAlignment="1">
      <alignment horizontal="center" vertical="center" wrapText="1" readingOrder="1"/>
    </xf>
    <xf numFmtId="0" fontId="4" fillId="0" borderId="44" xfId="1" applyFont="1" applyBorder="1" applyAlignment="1">
      <alignment horizontal="center" vertical="center" wrapText="1" readingOrder="2"/>
    </xf>
    <xf numFmtId="0" fontId="4" fillId="0" borderId="42" xfId="1" applyFont="1" applyBorder="1" applyAlignment="1">
      <alignment horizontal="center" vertical="center" wrapText="1" readingOrder="2"/>
    </xf>
    <xf numFmtId="0" fontId="5" fillId="0" borderId="3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29" xfId="1" applyFont="1" applyBorder="1" applyAlignment="1">
      <alignment horizontal="center"/>
    </xf>
    <xf numFmtId="0" fontId="5" fillId="0" borderId="34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38" xfId="1" applyFont="1" applyBorder="1" applyAlignment="1">
      <alignment horizontal="center" vertical="top" wrapText="1" readingOrder="2"/>
    </xf>
    <xf numFmtId="0" fontId="4" fillId="0" borderId="39" xfId="1" applyFont="1" applyBorder="1" applyAlignment="1">
      <alignment horizontal="center" vertical="top" wrapText="1" readingOrder="2"/>
    </xf>
    <xf numFmtId="0" fontId="5" fillId="0" borderId="20" xfId="1" applyFont="1" applyBorder="1" applyAlignment="1">
      <alignment horizontal="center" vertical="center" wrapText="1" readingOrder="2"/>
    </xf>
    <xf numFmtId="49" fontId="2" fillId="0" borderId="44" xfId="1" applyNumberFormat="1" applyFont="1" applyBorder="1" applyAlignment="1">
      <alignment horizontal="center" vertical="center" readingOrder="1"/>
    </xf>
    <xf numFmtId="49" fontId="2" fillId="0" borderId="42" xfId="1" applyNumberFormat="1" applyFont="1" applyBorder="1" applyAlignment="1">
      <alignment horizontal="center" vertical="center" readingOrder="1"/>
    </xf>
    <xf numFmtId="14" fontId="2" fillId="0" borderId="45" xfId="1" applyNumberFormat="1" applyFont="1" applyBorder="1" applyAlignment="1">
      <alignment horizontal="center" vertical="center" wrapText="1" readingOrder="1"/>
    </xf>
    <xf numFmtId="14" fontId="2" fillId="0" borderId="43" xfId="1" applyNumberFormat="1" applyFont="1" applyBorder="1" applyAlignment="1">
      <alignment horizontal="center" vertical="center" wrapText="1" readingOrder="1"/>
    </xf>
    <xf numFmtId="0" fontId="5" fillId="0" borderId="1" xfId="1" applyFont="1" applyBorder="1" applyAlignment="1">
      <alignment horizontal="center" vertical="center" wrapText="1" readingOrder="2"/>
    </xf>
    <xf numFmtId="0" fontId="5" fillId="0" borderId="4" xfId="1" applyFont="1" applyBorder="1" applyAlignment="1">
      <alignment horizontal="center" vertical="center" wrapText="1" readingOrder="2"/>
    </xf>
    <xf numFmtId="0" fontId="5" fillId="0" borderId="31" xfId="1" applyFont="1" applyBorder="1" applyAlignment="1">
      <alignment horizontal="center" vertical="center" wrapText="1" readingOrder="2"/>
    </xf>
    <xf numFmtId="0" fontId="5" fillId="0" borderId="36" xfId="1" applyFont="1" applyBorder="1" applyAlignment="1">
      <alignment horizontal="center" vertical="center" wrapText="1" readingOrder="2"/>
    </xf>
    <xf numFmtId="0" fontId="5" fillId="0" borderId="35" xfId="1" applyFont="1" applyBorder="1" applyAlignment="1">
      <alignment horizontal="center" vertical="center" wrapText="1" readingOrder="2"/>
    </xf>
    <xf numFmtId="0" fontId="5" fillId="0" borderId="37" xfId="1" applyFont="1" applyBorder="1" applyAlignment="1">
      <alignment horizontal="center" vertical="center" wrapText="1" readingOrder="2"/>
    </xf>
    <xf numFmtId="0" fontId="5" fillId="0" borderId="26" xfId="1" applyFont="1" applyBorder="1" applyAlignment="1">
      <alignment horizontal="center" vertical="center" wrapText="1" readingOrder="2"/>
    </xf>
    <xf numFmtId="3" fontId="2" fillId="0" borderId="25" xfId="1" applyNumberFormat="1" applyFont="1" applyBorder="1" applyAlignment="1">
      <alignment horizontal="center" vertical="top" readingOrder="1"/>
    </xf>
    <xf numFmtId="3" fontId="2" fillId="0" borderId="24" xfId="1" applyNumberFormat="1" applyFont="1" applyBorder="1" applyAlignment="1">
      <alignment horizontal="center" vertical="top" readingOrder="1"/>
    </xf>
    <xf numFmtId="3" fontId="2" fillId="0" borderId="11" xfId="1" applyNumberFormat="1" applyFont="1" applyBorder="1" applyAlignment="1">
      <alignment horizontal="center" vertical="top" readingOrder="1"/>
    </xf>
    <xf numFmtId="3" fontId="23" fillId="0" borderId="0" xfId="1" applyNumberFormat="1" applyFont="1" applyAlignment="1">
      <alignment horizontal="center" vertical="center" readingOrder="2"/>
    </xf>
    <xf numFmtId="3" fontId="5" fillId="0" borderId="38" xfId="1" applyNumberFormat="1" applyFont="1" applyBorder="1" applyAlignment="1">
      <alignment horizontal="center" vertical="center" wrapText="1" readingOrder="2"/>
    </xf>
    <xf numFmtId="3" fontId="5" fillId="0" borderId="36" xfId="1" applyNumberFormat="1" applyFont="1" applyBorder="1" applyAlignment="1">
      <alignment horizontal="center" vertical="center" wrapText="1" readingOrder="2"/>
    </xf>
    <xf numFmtId="3" fontId="5" fillId="0" borderId="10" xfId="1" applyNumberFormat="1" applyFont="1" applyBorder="1" applyAlignment="1">
      <alignment horizontal="center" vertical="center" wrapText="1" readingOrder="2"/>
    </xf>
    <xf numFmtId="3" fontId="22" fillId="0" borderId="0" xfId="1" applyNumberFormat="1" applyFont="1" applyAlignment="1">
      <alignment horizontal="center" vertical="center" readingOrder="2"/>
    </xf>
    <xf numFmtId="0" fontId="28" fillId="0" borderId="0" xfId="5" applyFont="1" applyAlignment="1">
      <alignment horizontal="center" vertical="center" wrapText="1" readingOrder="2"/>
    </xf>
    <xf numFmtId="0" fontId="27" fillId="0" borderId="0" xfId="5" applyFont="1" applyAlignment="1">
      <alignment horizontal="center" vertical="center" wrapText="1" readingOrder="2"/>
    </xf>
    <xf numFmtId="0" fontId="4" fillId="16" borderId="12" xfId="0" applyFont="1" applyFill="1" applyBorder="1" applyAlignment="1">
      <alignment horizontal="right" vertical="top" wrapText="1" readingOrder="2"/>
    </xf>
    <xf numFmtId="0" fontId="4" fillId="16" borderId="11" xfId="0" applyFont="1" applyFill="1" applyBorder="1" applyAlignment="1">
      <alignment horizontal="right" vertical="top" wrapText="1" readingOrder="2"/>
    </xf>
    <xf numFmtId="0" fontId="16" fillId="0" borderId="0" xfId="1" applyFont="1" applyAlignment="1">
      <alignment horizontal="center" vertical="center" textRotation="90" wrapText="1"/>
    </xf>
  </cellXfs>
  <cellStyles count="7">
    <cellStyle name="Hyperlink" xfId="5" builtinId="8"/>
    <cellStyle name="Normal" xfId="0" builtinId="0"/>
    <cellStyle name="Normal 2 2 2" xfId="2" xr:uid="{05AB171F-9857-421A-9A52-FF4BE35B88E8}"/>
    <cellStyle name="Normal 2 2 2 2" xfId="1" xr:uid="{E8C349A1-D1A9-4DCF-9436-AD06FA4EF8C1}"/>
    <cellStyle name="Normal 2 2 3" xfId="6" xr:uid="{D9381D65-AC86-44B1-AFFA-09275D210BC0}"/>
    <cellStyle name="Normal 41 8" xfId="4" xr:uid="{61629B90-A479-4AEC-9771-4FC741A8AA08}"/>
    <cellStyle name="Percent 45" xfId="3" xr:uid="{BDED2955-C27B-4BAE-9360-C603C8ACC14A}"/>
  </cellStyles>
  <dxfs count="266">
    <dxf>
      <font>
        <strike val="0"/>
        <color theme="0"/>
      </font>
    </dxf>
    <dxf>
      <font>
        <strike val="0"/>
        <color rgb="FF000000"/>
      </font>
      <fill>
        <patternFill>
          <bgColor rgb="FF000000"/>
        </patternFill>
      </fill>
    </dxf>
    <dxf>
      <font>
        <strike val="0"/>
        <color rgb="FF5A6455"/>
      </font>
      <fill>
        <patternFill>
          <bgColor rgb="FF5A6455"/>
        </patternFill>
      </fill>
    </dxf>
    <dxf>
      <font>
        <strike val="0"/>
        <color rgb="FF0000FF"/>
      </font>
      <fill>
        <patternFill>
          <bgColor rgb="FF0000FF"/>
        </patternFill>
      </fill>
    </dxf>
    <dxf>
      <font>
        <strike val="0"/>
        <color rgb="FF5A6455"/>
      </font>
      <fill>
        <patternFill>
          <bgColor rgb="FF5A6455"/>
        </patternFill>
      </fill>
    </dxf>
    <dxf>
      <font>
        <strike val="0"/>
        <color rgb="FF5A6455"/>
      </font>
      <fill>
        <patternFill>
          <bgColor rgb="FF5A6455"/>
        </patternFill>
      </fill>
    </dxf>
    <dxf>
      <font>
        <strike val="0"/>
        <color rgb="FF5564FF"/>
      </font>
      <fill>
        <patternFill>
          <bgColor rgb="FF5564FF"/>
        </patternFill>
      </fill>
    </dxf>
    <dxf>
      <font>
        <strike val="0"/>
        <color rgb="FFAA0055"/>
      </font>
      <fill>
        <patternFill>
          <bgColor rgb="FFAA0055"/>
        </patternFill>
      </fill>
    </dxf>
    <dxf>
      <font>
        <strike val="0"/>
        <color rgb="FFAA55AA"/>
      </font>
      <fill>
        <patternFill>
          <bgColor rgb="FFAA55AA"/>
        </patternFill>
      </fill>
    </dxf>
    <dxf>
      <font>
        <strike val="0"/>
        <color rgb="FFAA5555"/>
      </font>
      <fill>
        <patternFill>
          <bgColor rgb="FFAA5555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strike val="0"/>
        <color rgb="FF00AA55"/>
      </font>
      <fill>
        <patternFill>
          <bgColor rgb="FF00AA55"/>
        </patternFill>
      </fill>
    </dxf>
    <dxf>
      <font>
        <strike val="0"/>
        <color rgb="FF55AA00"/>
      </font>
      <fill>
        <patternFill>
          <bgColor rgb="FF55AA00"/>
        </patternFill>
      </fill>
    </dxf>
    <dxf>
      <font>
        <strike val="0"/>
        <color rgb="FFAAAA55"/>
      </font>
      <fill>
        <patternFill>
          <bgColor rgb="FFAAAA55"/>
        </patternFill>
      </fill>
    </dxf>
    <dxf>
      <font>
        <strike val="0"/>
        <color rgb="FF00FF00"/>
      </font>
      <fill>
        <patternFill>
          <bgColor rgb="FF00FF00"/>
        </patternFill>
      </fill>
    </dxf>
    <dxf>
      <font>
        <strike val="0"/>
        <color rgb="FF55AAAA"/>
      </font>
      <fill>
        <patternFill>
          <bgColor rgb="FF55AAAA"/>
        </patternFill>
      </fill>
    </dxf>
    <dxf>
      <font>
        <strike val="0"/>
        <color rgb="FFAAAAFF"/>
      </font>
      <fill>
        <patternFill>
          <bgColor rgb="FFAAAAFF"/>
        </patternFill>
      </fill>
    </dxf>
    <dxf>
      <font>
        <strike val="0"/>
        <color rgb="FFA0C8FF"/>
      </font>
      <fill>
        <patternFill>
          <bgColor rgb="FFA0C8FF"/>
        </patternFill>
      </fill>
    </dxf>
    <dxf>
      <font>
        <strike val="0"/>
        <color rgb="FFFFFF00"/>
      </font>
      <fill>
        <patternFill>
          <bgColor rgb="FFFFFF00"/>
        </patternFill>
      </fill>
    </dxf>
    <dxf>
      <font>
        <strike val="0"/>
        <color rgb="FF00FFFF"/>
      </font>
      <fill>
        <patternFill>
          <bgColor rgb="FF00FFFF"/>
        </patternFill>
      </fill>
    </dxf>
    <dxf>
      <font>
        <strike val="0"/>
        <color rgb="FFFFAAAA"/>
      </font>
      <fill>
        <patternFill>
          <bgColor rgb="FFFFAAAA"/>
        </patternFill>
      </fill>
    </dxf>
    <dxf>
      <font>
        <strike val="0"/>
        <color rgb="FFFFC8B4"/>
      </font>
      <fill>
        <patternFill>
          <bgColor rgb="FFFFC8B4"/>
        </patternFill>
      </fill>
    </dxf>
    <dxf>
      <font>
        <strike val="0"/>
        <color rgb="FFAAFFAA"/>
      </font>
      <fill>
        <patternFill>
          <bgColor rgb="FFAAFFAA"/>
        </patternFill>
      </fill>
    </dxf>
    <dxf>
      <font>
        <strike/>
        <color rgb="FFAAFFFF"/>
      </font>
      <fill>
        <patternFill>
          <bgColor rgb="FFAAFFFF"/>
        </patternFill>
      </fill>
    </dxf>
    <dxf>
      <font>
        <strike val="0"/>
        <color rgb="FFFFFFAA"/>
      </font>
      <fill>
        <patternFill>
          <bgColor rgb="FFFFFFAA"/>
        </patternFill>
      </fill>
    </dxf>
    <dxf>
      <font>
        <strike val="0"/>
        <color rgb="FF000000"/>
      </font>
      <fill>
        <patternFill>
          <bgColor rgb="FF000000"/>
        </patternFill>
      </fill>
    </dxf>
    <dxf>
      <font>
        <strike val="0"/>
        <color rgb="FF0000FF"/>
      </font>
      <fill>
        <patternFill>
          <bgColor rgb="FF0000FF"/>
        </patternFill>
      </fill>
    </dxf>
    <dxf>
      <font>
        <strike val="0"/>
        <color rgb="FF5A6453"/>
      </font>
      <fill>
        <patternFill>
          <bgColor rgb="FF5A6453"/>
        </patternFill>
      </fill>
    </dxf>
    <dxf>
      <font>
        <strike val="0"/>
        <color rgb="FF5564FF"/>
      </font>
      <fill>
        <patternFill>
          <bgColor rgb="FF5564FF"/>
        </patternFill>
      </fill>
    </dxf>
    <dxf>
      <font>
        <strike val="0"/>
        <color rgb="FFAA0055"/>
      </font>
      <fill>
        <patternFill>
          <bgColor rgb="FFAA0055"/>
        </patternFill>
      </fill>
    </dxf>
    <dxf>
      <font>
        <strike val="0"/>
        <color rgb="FFAA55AA"/>
      </font>
      <fill>
        <patternFill>
          <bgColor rgb="FFAA55AA"/>
        </patternFill>
      </fill>
    </dxf>
    <dxf>
      <font>
        <strike val="0"/>
        <color rgb="FFAA5555"/>
      </font>
      <fill>
        <patternFill>
          <bgColor rgb="FFAA5555"/>
        </patternFill>
      </fill>
    </dxf>
    <dxf>
      <font>
        <strike val="0"/>
        <color rgb="FFFF0000"/>
      </font>
      <fill>
        <patternFill>
          <bgColor rgb="FFFF0000"/>
        </patternFill>
      </fill>
    </dxf>
    <dxf>
      <font>
        <color rgb="FF00AA55"/>
      </font>
      <fill>
        <patternFill>
          <bgColor rgb="FF00AA55"/>
        </patternFill>
      </fill>
    </dxf>
    <dxf>
      <font>
        <strike val="0"/>
        <color rgb="FF55AA00"/>
      </font>
      <fill>
        <patternFill>
          <bgColor rgb="FF55AA00"/>
        </patternFill>
      </fill>
    </dxf>
    <dxf>
      <font>
        <strike val="0"/>
        <color rgb="FFAAAA55"/>
      </font>
      <fill>
        <patternFill>
          <bgColor rgb="FFAAAA55"/>
        </patternFill>
      </fill>
    </dxf>
    <dxf>
      <font>
        <strike val="0"/>
        <color rgb="FF00FF00"/>
      </font>
      <fill>
        <patternFill>
          <bgColor rgb="FF00FF00"/>
        </patternFill>
      </fill>
    </dxf>
    <dxf>
      <font>
        <strike val="0"/>
        <color rgb="FF55AAAA"/>
      </font>
      <fill>
        <patternFill>
          <bgColor rgb="FF55AAAA"/>
        </patternFill>
      </fill>
    </dxf>
    <dxf>
      <font>
        <strike val="0"/>
        <color rgb="FFAAAAFF"/>
      </font>
      <fill>
        <patternFill>
          <bgColor rgb="FFAAAAFF"/>
        </patternFill>
      </fill>
    </dxf>
    <dxf>
      <font>
        <strike val="0"/>
        <color rgb="FFA0C8FF"/>
      </font>
      <fill>
        <patternFill>
          <bgColor rgb="FFA0C8FF"/>
        </patternFill>
      </fill>
    </dxf>
    <dxf>
      <font>
        <strike val="0"/>
        <color rgb="FFFFFF00"/>
      </font>
      <fill>
        <patternFill>
          <bgColor rgb="FFFFFF00"/>
        </patternFill>
      </fill>
    </dxf>
    <dxf>
      <font>
        <strike val="0"/>
        <color rgb="FF00FFFF"/>
      </font>
      <fill>
        <patternFill>
          <bgColor rgb="FF00FFFF"/>
        </patternFill>
      </fill>
    </dxf>
    <dxf>
      <font>
        <strike val="0"/>
        <color rgb="FFFFAAAA"/>
      </font>
      <fill>
        <patternFill>
          <bgColor rgb="FFFFAAAA"/>
        </patternFill>
      </fill>
    </dxf>
    <dxf>
      <font>
        <strike val="0"/>
        <color rgb="FFFFC8B4"/>
      </font>
      <fill>
        <patternFill>
          <bgColor rgb="FFFFC8B4"/>
        </patternFill>
      </fill>
    </dxf>
    <dxf>
      <font>
        <strike val="0"/>
        <color rgb="FFAAFFAA"/>
      </font>
      <fill>
        <patternFill>
          <bgColor rgb="FFAAFFAA"/>
        </patternFill>
      </fill>
    </dxf>
    <dxf>
      <font>
        <strike val="0"/>
        <color rgb="FFAAFFFF"/>
      </font>
      <fill>
        <patternFill>
          <bgColor rgb="FFAAFFFF"/>
        </patternFill>
      </fill>
    </dxf>
    <dxf>
      <font>
        <strike val="0"/>
        <color rgb="FFFFFFAA"/>
      </font>
      <fill>
        <patternFill>
          <bgColor rgb="FFFFFFAA"/>
        </patternFill>
      </fill>
    </dxf>
    <dxf>
      <font>
        <strike val="0"/>
        <color rgb="FF000000"/>
      </font>
      <fill>
        <patternFill>
          <bgColor rgb="FF000000"/>
        </patternFill>
      </fill>
    </dxf>
    <dxf>
      <font>
        <strike val="0"/>
        <color rgb="FF000000"/>
      </font>
      <fill>
        <patternFill>
          <bgColor rgb="FF000000"/>
        </patternFill>
      </fill>
    </dxf>
    <dxf>
      <font>
        <color rgb="FF004080"/>
      </font>
      <fill>
        <patternFill>
          <bgColor rgb="FF004080"/>
        </patternFill>
      </fill>
    </dxf>
    <dxf>
      <font>
        <color rgb="FF004080"/>
      </font>
      <fill>
        <patternFill>
          <bgColor rgb="FF004080"/>
        </patternFill>
      </fill>
    </dxf>
    <dxf>
      <font>
        <color rgb="FF804040"/>
      </font>
      <fill>
        <patternFill>
          <bgColor rgb="FF804040"/>
        </patternFill>
      </fill>
    </dxf>
    <dxf>
      <font>
        <color rgb="FF804040"/>
      </font>
      <fill>
        <patternFill>
          <bgColor rgb="FF804040"/>
        </patternFill>
      </fill>
    </dxf>
    <dxf>
      <font>
        <color rgb="FF804080"/>
      </font>
      <fill>
        <patternFill>
          <bgColor rgb="FF804080"/>
        </patternFill>
      </fill>
    </dxf>
    <dxf>
      <font>
        <color rgb="FF804080"/>
      </font>
      <fill>
        <patternFill>
          <bgColor rgb="FF80408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408080"/>
      </font>
      <fill>
        <patternFill>
          <bgColor rgb="FF408080"/>
        </patternFill>
      </fill>
    </dxf>
    <dxf>
      <font>
        <color rgb="FF408080"/>
      </font>
      <fill>
        <patternFill>
          <bgColor rgb="FF408080"/>
        </patternFill>
      </fill>
    </dxf>
    <dxf>
      <font>
        <color rgb="FF408040"/>
      </font>
      <fill>
        <patternFill>
          <bgColor rgb="FF408040"/>
        </patternFill>
      </fill>
    </dxf>
    <dxf>
      <font>
        <color rgb="FF408040"/>
      </font>
      <fill>
        <patternFill>
          <bgColor rgb="FF408040"/>
        </patternFill>
      </fill>
    </dxf>
    <dxf>
      <font>
        <color rgb="FF808040"/>
      </font>
      <fill>
        <patternFill>
          <bgColor rgb="FF808040"/>
        </patternFill>
      </fill>
    </dxf>
    <dxf>
      <font>
        <color rgb="FF808040"/>
      </font>
      <fill>
        <patternFill>
          <bgColor rgb="FF808040"/>
        </patternFill>
      </fill>
    </dxf>
    <dxf>
      <font>
        <color rgb="FF8080FF"/>
      </font>
      <fill>
        <patternFill>
          <bgColor rgb="FF8080FF"/>
        </patternFill>
      </fill>
    </dxf>
    <dxf>
      <font>
        <color rgb="FF8080FF"/>
      </font>
      <fill>
        <patternFill>
          <bgColor rgb="FF8080FF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4040"/>
      </font>
      <fill>
        <patternFill>
          <bgColor rgb="FFFF4040"/>
        </patternFill>
      </fill>
    </dxf>
    <dxf>
      <font>
        <color rgb="FFFF4040"/>
      </font>
      <fill>
        <patternFill>
          <bgColor rgb="FFFF4040"/>
        </patternFill>
      </fill>
    </dxf>
    <dxf>
      <font>
        <color rgb="FFFF00FF"/>
      </font>
      <fill>
        <patternFill>
          <bgColor rgb="FFFF00FF"/>
        </patternFill>
      </fill>
    </dxf>
    <dxf>
      <font>
        <color rgb="FFFF00FF"/>
      </font>
      <fill>
        <patternFill>
          <bgColor rgb="FFFF00FF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FFFF"/>
      </font>
      <fill>
        <patternFill>
          <bgColor rgb="FF00FFFF"/>
        </patternFill>
      </fill>
    </dxf>
    <dxf>
      <font>
        <color rgb="FF00FFFF"/>
      </font>
      <fill>
        <patternFill>
          <bgColor rgb="FF00FFFF"/>
        </patternFill>
      </fill>
    </dxf>
    <dxf>
      <font>
        <color rgb="FFFF8080"/>
      </font>
      <fill>
        <patternFill>
          <bgColor rgb="FFFF8080"/>
        </patternFill>
      </fill>
    </dxf>
    <dxf>
      <font>
        <color rgb="FFFF8080"/>
      </font>
      <fill>
        <patternFill>
          <bgColor rgb="FFFF8080"/>
        </patternFill>
      </fill>
    </dxf>
    <dxf>
      <font>
        <color rgb="FF80FF80"/>
      </font>
      <fill>
        <patternFill>
          <bgColor rgb="FF80FF80"/>
        </patternFill>
      </fill>
    </dxf>
    <dxf>
      <font>
        <color rgb="FF80FF80"/>
      </font>
      <fill>
        <patternFill>
          <bgColor rgb="FF80FF80"/>
        </patternFill>
      </fill>
    </dxf>
    <dxf>
      <font>
        <color rgb="FF80FFFF"/>
      </font>
      <fill>
        <patternFill>
          <bgColor rgb="FF80FFFF"/>
        </patternFill>
      </fill>
    </dxf>
    <dxf>
      <font>
        <color rgb="FF80FFFF"/>
      </font>
      <fill>
        <patternFill>
          <bgColor rgb="FF80FFFF"/>
        </patternFill>
      </fill>
    </dxf>
    <dxf>
      <font>
        <color rgb="FFFFFF80"/>
      </font>
      <fill>
        <patternFill>
          <bgColor rgb="FFFFFF80"/>
        </patternFill>
      </fill>
    </dxf>
    <dxf>
      <font>
        <strike val="0"/>
        <color theme="0"/>
      </font>
      <fill>
        <patternFill>
          <bgColor theme="0"/>
        </patternFill>
      </fill>
    </dxf>
    <dxf>
      <font>
        <color rgb="FFFFFF80"/>
      </font>
      <fill>
        <patternFill>
          <bgColor rgb="FFFFFF80"/>
        </patternFill>
      </fill>
    </dxf>
    <dxf>
      <font>
        <color rgb="FFFFFF80"/>
      </font>
      <fill>
        <patternFill>
          <bgColor rgb="FFFFFF80"/>
        </patternFill>
      </fill>
    </dxf>
    <dxf>
      <font>
        <strike val="0"/>
        <color rgb="FF000000"/>
      </font>
      <fill>
        <patternFill>
          <bgColor rgb="FF0000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555555"/>
      </font>
      <fill>
        <patternFill>
          <bgColor rgb="FF555555"/>
        </patternFill>
      </fill>
    </dxf>
    <dxf>
      <font>
        <color rgb="FF5555FF"/>
      </font>
      <fill>
        <patternFill>
          <bgColor rgb="FF5555FF"/>
        </patternFill>
      </fill>
    </dxf>
    <dxf>
      <font>
        <color rgb="FFAA0055"/>
      </font>
      <fill>
        <patternFill>
          <bgColor rgb="FFAA0055"/>
        </patternFill>
      </fill>
    </dxf>
    <dxf>
      <font>
        <color rgb="FFAA55AA"/>
      </font>
      <fill>
        <patternFill>
          <bgColor rgb="FFAA55AA"/>
        </patternFill>
      </fill>
    </dxf>
    <dxf>
      <font>
        <color rgb="FFAA5555"/>
      </font>
      <fill>
        <patternFill>
          <bgColor rgb="FFAA5555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AA55"/>
      </font>
      <fill>
        <patternFill>
          <bgColor rgb="FF00AA55"/>
        </patternFill>
      </fill>
    </dxf>
    <dxf>
      <font>
        <color rgb="FF55AA00"/>
      </font>
      <fill>
        <patternFill>
          <bgColor rgb="FF55AA00"/>
        </patternFill>
      </fill>
    </dxf>
    <dxf>
      <font>
        <color rgb="FFAAAA55"/>
      </font>
      <fill>
        <patternFill>
          <bgColor rgb="FFAAAA55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55AAAA"/>
      </font>
      <fill>
        <patternFill>
          <bgColor rgb="FF55AAAA"/>
        </patternFill>
      </fill>
    </dxf>
    <dxf>
      <font>
        <color rgb="FFAAAAFF"/>
      </font>
      <fill>
        <patternFill>
          <bgColor rgb="FFAAAAFF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FFFF"/>
      </font>
      <fill>
        <patternFill>
          <bgColor rgb="FF00FFFF"/>
        </patternFill>
      </fill>
    </dxf>
    <dxf>
      <font>
        <color rgb="FFFFAAAA"/>
      </font>
      <fill>
        <patternFill>
          <bgColor rgb="FFFFAAAA"/>
        </patternFill>
      </fill>
    </dxf>
    <dxf>
      <font>
        <color rgb="FFAAFFAA"/>
      </font>
      <fill>
        <patternFill>
          <bgColor rgb="FFAAFFAA"/>
        </patternFill>
      </fill>
    </dxf>
    <dxf>
      <font>
        <color rgb="FFAAFFFF"/>
      </font>
      <fill>
        <patternFill>
          <bgColor rgb="FFAAFFFF"/>
        </patternFill>
      </fill>
    </dxf>
    <dxf>
      <font>
        <color rgb="FFFFFFAA"/>
      </font>
      <fill>
        <patternFill>
          <bgColor rgb="FFFFFFAA"/>
        </patternFill>
      </fill>
    </dxf>
    <dxf>
      <font>
        <strike val="0"/>
        <color rgb="FF000000"/>
      </font>
      <fill>
        <patternFill>
          <bgColor rgb="FF0000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555555"/>
      </font>
      <fill>
        <patternFill>
          <bgColor rgb="FF555555"/>
        </patternFill>
      </fill>
    </dxf>
    <dxf>
      <font>
        <color rgb="FF5555FF"/>
      </font>
      <fill>
        <patternFill>
          <bgColor rgb="FF5555FF"/>
        </patternFill>
      </fill>
    </dxf>
    <dxf>
      <font>
        <color rgb="FFAA0055"/>
      </font>
      <fill>
        <patternFill>
          <bgColor rgb="FFAA0055"/>
        </patternFill>
      </fill>
    </dxf>
    <dxf>
      <font>
        <color rgb="FFAA55AA"/>
      </font>
      <fill>
        <patternFill>
          <bgColor rgb="FFAA55AA"/>
        </patternFill>
      </fill>
    </dxf>
    <dxf>
      <font>
        <color rgb="FFAA5555"/>
      </font>
      <fill>
        <patternFill>
          <bgColor rgb="FFAA5555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AA55"/>
      </font>
      <fill>
        <patternFill>
          <bgColor rgb="FF00AA55"/>
        </patternFill>
      </fill>
    </dxf>
    <dxf>
      <font>
        <color rgb="FF55AA00"/>
      </font>
      <fill>
        <patternFill>
          <bgColor rgb="FF55AA00"/>
        </patternFill>
      </fill>
    </dxf>
    <dxf>
      <font>
        <color rgb="FFAAAA55"/>
      </font>
      <fill>
        <patternFill>
          <bgColor rgb="FFAAAA55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55AAAA"/>
      </font>
      <fill>
        <patternFill>
          <bgColor rgb="FF55AAAA"/>
        </patternFill>
      </fill>
    </dxf>
    <dxf>
      <font>
        <color rgb="FFAAAAFF"/>
      </font>
      <fill>
        <patternFill>
          <bgColor rgb="FFAAAAFF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FFFF"/>
      </font>
      <fill>
        <patternFill>
          <bgColor rgb="FF00FFFF"/>
        </patternFill>
      </fill>
    </dxf>
    <dxf>
      <font>
        <color rgb="FFFFAAAA"/>
      </font>
      <fill>
        <patternFill>
          <bgColor rgb="FFFFAAAA"/>
        </patternFill>
      </fill>
    </dxf>
    <dxf>
      <font>
        <color rgb="FFAAFFAA"/>
      </font>
      <fill>
        <patternFill>
          <bgColor rgb="FFAAFFAA"/>
        </patternFill>
      </fill>
    </dxf>
    <dxf>
      <font>
        <color rgb="FFAAFFFF"/>
      </font>
      <fill>
        <patternFill>
          <bgColor rgb="FFAAFFFF"/>
        </patternFill>
      </fill>
    </dxf>
    <dxf>
      <font>
        <color rgb="FFFFFFAA"/>
      </font>
      <fill>
        <patternFill>
          <bgColor rgb="FFFFFFAA"/>
        </patternFill>
      </fill>
    </dxf>
    <dxf>
      <font>
        <strike val="0"/>
        <color rgb="FF000000"/>
      </font>
      <fill>
        <patternFill>
          <bgColor rgb="FF0000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555555"/>
      </font>
      <fill>
        <patternFill>
          <bgColor rgb="FF555555"/>
        </patternFill>
      </fill>
    </dxf>
    <dxf>
      <font>
        <color rgb="FF5555FF"/>
      </font>
      <fill>
        <patternFill>
          <bgColor rgb="FF5555FF"/>
        </patternFill>
      </fill>
    </dxf>
    <dxf>
      <font>
        <color rgb="FFAA0055"/>
      </font>
      <fill>
        <patternFill>
          <bgColor rgb="FFAA0055"/>
        </patternFill>
      </fill>
    </dxf>
    <dxf>
      <font>
        <color rgb="FFAA55AA"/>
      </font>
      <fill>
        <patternFill>
          <bgColor rgb="FFAA55AA"/>
        </patternFill>
      </fill>
    </dxf>
    <dxf>
      <font>
        <color rgb="FFAA5555"/>
      </font>
      <fill>
        <patternFill>
          <bgColor rgb="FFAA5555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AA55"/>
      </font>
      <fill>
        <patternFill>
          <bgColor rgb="FF00AA55"/>
        </patternFill>
      </fill>
    </dxf>
    <dxf>
      <font>
        <color rgb="FF55AA00"/>
      </font>
      <fill>
        <patternFill>
          <bgColor rgb="FF55AA00"/>
        </patternFill>
      </fill>
    </dxf>
    <dxf>
      <font>
        <color rgb="FFAAAA55"/>
      </font>
      <fill>
        <patternFill>
          <bgColor rgb="FFAAAA55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55AAAA"/>
      </font>
      <fill>
        <patternFill>
          <bgColor rgb="FF55AAAA"/>
        </patternFill>
      </fill>
    </dxf>
    <dxf>
      <font>
        <color rgb="FFAAAAFF"/>
      </font>
      <fill>
        <patternFill>
          <bgColor rgb="FFAAAAFF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FFFF"/>
      </font>
      <fill>
        <patternFill>
          <bgColor rgb="FF00FFFF"/>
        </patternFill>
      </fill>
    </dxf>
    <dxf>
      <font>
        <color rgb="FFFFAAAA"/>
      </font>
      <fill>
        <patternFill>
          <bgColor rgb="FFFFAAAA"/>
        </patternFill>
      </fill>
    </dxf>
    <dxf>
      <font>
        <color rgb="FFAAFFAA"/>
      </font>
      <fill>
        <patternFill>
          <bgColor rgb="FFAAFFAA"/>
        </patternFill>
      </fill>
    </dxf>
    <dxf>
      <font>
        <color rgb="FFAAFFFF"/>
      </font>
      <fill>
        <patternFill>
          <bgColor rgb="FFAAFFFF"/>
        </patternFill>
      </fill>
    </dxf>
    <dxf>
      <font>
        <color rgb="FFFFFFAA"/>
      </font>
      <fill>
        <patternFill>
          <bgColor rgb="FFFFFFAA"/>
        </patternFill>
      </fill>
    </dxf>
    <dxf>
      <font>
        <strike val="0"/>
        <color rgb="FF000000"/>
      </font>
      <fill>
        <patternFill>
          <bgColor rgb="FF0000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555555"/>
      </font>
      <fill>
        <patternFill>
          <bgColor rgb="FF555555"/>
        </patternFill>
      </fill>
    </dxf>
    <dxf>
      <font>
        <color rgb="FF5555FF"/>
      </font>
      <fill>
        <patternFill>
          <bgColor rgb="FF5555FF"/>
        </patternFill>
      </fill>
    </dxf>
    <dxf>
      <font>
        <color rgb="FFAA0055"/>
      </font>
      <fill>
        <patternFill>
          <bgColor rgb="FFAA0055"/>
        </patternFill>
      </fill>
    </dxf>
    <dxf>
      <font>
        <color rgb="FFAA55AA"/>
      </font>
      <fill>
        <patternFill>
          <bgColor rgb="FFAA55AA"/>
        </patternFill>
      </fill>
    </dxf>
    <dxf>
      <font>
        <color rgb="FFAA5555"/>
      </font>
      <fill>
        <patternFill>
          <bgColor rgb="FFAA5555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AA55"/>
      </font>
      <fill>
        <patternFill>
          <bgColor rgb="FF00AA55"/>
        </patternFill>
      </fill>
    </dxf>
    <dxf>
      <font>
        <color rgb="FF55AA00"/>
      </font>
      <fill>
        <patternFill>
          <bgColor rgb="FF55AA00"/>
        </patternFill>
      </fill>
    </dxf>
    <dxf>
      <font>
        <color rgb="FFAAAA55"/>
      </font>
      <fill>
        <patternFill>
          <bgColor rgb="FFAAAA55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55AAAA"/>
      </font>
      <fill>
        <patternFill>
          <bgColor rgb="FF55AAAA"/>
        </patternFill>
      </fill>
    </dxf>
    <dxf>
      <font>
        <color rgb="FFAAAAFF"/>
      </font>
      <fill>
        <patternFill>
          <bgColor rgb="FFAAAAFF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FFFF"/>
      </font>
      <fill>
        <patternFill>
          <bgColor rgb="FF00FFFF"/>
        </patternFill>
      </fill>
    </dxf>
    <dxf>
      <font>
        <color rgb="FFFFAAAA"/>
      </font>
      <fill>
        <patternFill>
          <bgColor rgb="FFFFAAAA"/>
        </patternFill>
      </fill>
    </dxf>
    <dxf>
      <font>
        <color rgb="FFAAFFAA"/>
      </font>
      <fill>
        <patternFill>
          <bgColor rgb="FFAAFFAA"/>
        </patternFill>
      </fill>
    </dxf>
    <dxf>
      <font>
        <color rgb="FFAAFFFF"/>
      </font>
      <fill>
        <patternFill>
          <bgColor rgb="FFAAFFFF"/>
        </patternFill>
      </fill>
    </dxf>
    <dxf>
      <font>
        <color rgb="FFFFFFAA"/>
      </font>
      <fill>
        <patternFill>
          <bgColor rgb="FFFFFFAA"/>
        </patternFill>
      </fill>
    </dxf>
    <dxf>
      <font>
        <strike val="0"/>
        <color rgb="FF000000"/>
      </font>
      <fill>
        <patternFill>
          <bgColor rgb="FF000000"/>
        </patternFill>
      </fill>
    </dxf>
    <dxf>
      <font>
        <strike val="0"/>
        <color rgb="FF000000"/>
      </font>
      <fill>
        <patternFill>
          <bgColor rgb="FF000000"/>
        </patternFill>
      </fill>
    </dxf>
    <dxf>
      <font>
        <color rgb="FF004080"/>
      </font>
      <fill>
        <patternFill>
          <bgColor rgb="FF004080"/>
        </patternFill>
      </fill>
    </dxf>
    <dxf>
      <font>
        <color rgb="FF004080"/>
      </font>
      <fill>
        <patternFill>
          <bgColor rgb="FF004080"/>
        </patternFill>
      </fill>
    </dxf>
    <dxf>
      <font>
        <color rgb="FF804040"/>
      </font>
      <fill>
        <patternFill>
          <bgColor rgb="FF804040"/>
        </patternFill>
      </fill>
    </dxf>
    <dxf>
      <font>
        <color rgb="FF804040"/>
      </font>
      <fill>
        <patternFill>
          <bgColor rgb="FF804040"/>
        </patternFill>
      </fill>
    </dxf>
    <dxf>
      <font>
        <color rgb="FF804080"/>
      </font>
      <fill>
        <patternFill>
          <bgColor rgb="FF804080"/>
        </patternFill>
      </fill>
    </dxf>
    <dxf>
      <font>
        <color rgb="FF804080"/>
      </font>
      <fill>
        <patternFill>
          <bgColor rgb="FF80408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408080"/>
      </font>
      <fill>
        <patternFill>
          <bgColor rgb="FF408080"/>
        </patternFill>
      </fill>
    </dxf>
    <dxf>
      <font>
        <color rgb="FF408080"/>
      </font>
      <fill>
        <patternFill>
          <bgColor rgb="FF408080"/>
        </patternFill>
      </fill>
    </dxf>
    <dxf>
      <font>
        <color rgb="FF408040"/>
      </font>
      <fill>
        <patternFill>
          <bgColor rgb="FF408040"/>
        </patternFill>
      </fill>
    </dxf>
    <dxf>
      <font>
        <color rgb="FF408040"/>
      </font>
      <fill>
        <patternFill>
          <bgColor rgb="FF408040"/>
        </patternFill>
      </fill>
    </dxf>
    <dxf>
      <font>
        <color rgb="FF808040"/>
      </font>
      <fill>
        <patternFill>
          <bgColor rgb="FF808040"/>
        </patternFill>
      </fill>
    </dxf>
    <dxf>
      <font>
        <color rgb="FF808040"/>
      </font>
      <fill>
        <patternFill>
          <bgColor rgb="FF808040"/>
        </patternFill>
      </fill>
    </dxf>
    <dxf>
      <font>
        <color rgb="FF8080FF"/>
      </font>
      <fill>
        <patternFill>
          <bgColor rgb="FF8080FF"/>
        </patternFill>
      </fill>
    </dxf>
    <dxf>
      <font>
        <color rgb="FF8080FF"/>
      </font>
      <fill>
        <patternFill>
          <bgColor rgb="FF8080FF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4040"/>
      </font>
      <fill>
        <patternFill>
          <bgColor rgb="FFFF4040"/>
        </patternFill>
      </fill>
    </dxf>
    <dxf>
      <font>
        <color rgb="FFFF4040"/>
      </font>
      <fill>
        <patternFill>
          <bgColor rgb="FFFF4040"/>
        </patternFill>
      </fill>
    </dxf>
    <dxf>
      <font>
        <color rgb="FFFF00FF"/>
      </font>
      <fill>
        <patternFill>
          <bgColor rgb="FFFF00FF"/>
        </patternFill>
      </fill>
    </dxf>
    <dxf>
      <font>
        <color rgb="FFFF00FF"/>
      </font>
      <fill>
        <patternFill>
          <bgColor rgb="FFFF00FF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FFFF"/>
      </font>
      <fill>
        <patternFill>
          <bgColor rgb="FF00FFFF"/>
        </patternFill>
      </fill>
    </dxf>
    <dxf>
      <font>
        <color rgb="FF00FFFF"/>
      </font>
      <fill>
        <patternFill>
          <bgColor rgb="FF00FFFF"/>
        </patternFill>
      </fill>
    </dxf>
    <dxf>
      <font>
        <color rgb="FFFF8080"/>
      </font>
      <fill>
        <patternFill>
          <bgColor rgb="FFFF8080"/>
        </patternFill>
      </fill>
    </dxf>
    <dxf>
      <font>
        <color rgb="FFFF8080"/>
      </font>
      <fill>
        <patternFill>
          <bgColor rgb="FFFF8080"/>
        </patternFill>
      </fill>
    </dxf>
    <dxf>
      <font>
        <color rgb="FF80FF80"/>
      </font>
      <fill>
        <patternFill>
          <bgColor rgb="FF80FF80"/>
        </patternFill>
      </fill>
    </dxf>
    <dxf>
      <font>
        <color rgb="FF80FF80"/>
      </font>
      <fill>
        <patternFill>
          <bgColor rgb="FF80FF80"/>
        </patternFill>
      </fill>
    </dxf>
    <dxf>
      <font>
        <color rgb="FF80FFFF"/>
      </font>
      <fill>
        <patternFill>
          <bgColor rgb="FF80FFFF"/>
        </patternFill>
      </fill>
    </dxf>
    <dxf>
      <font>
        <color rgb="FF80FFFF"/>
      </font>
      <fill>
        <patternFill>
          <bgColor rgb="FF80FFFF"/>
        </patternFill>
      </fill>
    </dxf>
    <dxf>
      <font>
        <strike val="0"/>
        <color theme="0"/>
      </font>
      <fill>
        <patternFill>
          <bgColor theme="0"/>
        </patternFill>
      </fill>
    </dxf>
    <dxf>
      <font>
        <color rgb="FFFFFF80"/>
      </font>
      <fill>
        <patternFill>
          <bgColor rgb="FFFFFF80"/>
        </patternFill>
      </fill>
    </dxf>
    <dxf>
      <font>
        <color rgb="FFFFFF80"/>
      </font>
      <fill>
        <patternFill>
          <bgColor rgb="FFFFFF80"/>
        </patternFill>
      </fill>
    </dxf>
    <dxf>
      <font>
        <color rgb="FFFFFF80"/>
      </font>
      <fill>
        <patternFill>
          <bgColor rgb="FFFFFF80"/>
        </patternFill>
      </fill>
    </dxf>
    <dxf>
      <font>
        <strike val="0"/>
        <color rgb="FF000000"/>
      </font>
      <fill>
        <patternFill>
          <bgColor rgb="FF0000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555555"/>
      </font>
      <fill>
        <patternFill>
          <bgColor rgb="FF555555"/>
        </patternFill>
      </fill>
    </dxf>
    <dxf>
      <font>
        <color rgb="FF5555FF"/>
      </font>
      <fill>
        <patternFill>
          <bgColor rgb="FF5555FF"/>
        </patternFill>
      </fill>
    </dxf>
    <dxf>
      <font>
        <color rgb="FFAA0055"/>
      </font>
      <fill>
        <patternFill>
          <bgColor rgb="FFAA0055"/>
        </patternFill>
      </fill>
    </dxf>
    <dxf>
      <font>
        <color rgb="FFAA55AA"/>
      </font>
      <fill>
        <patternFill>
          <bgColor rgb="FFAA55AA"/>
        </patternFill>
      </fill>
    </dxf>
    <dxf>
      <font>
        <color rgb="FFAA5555"/>
      </font>
      <fill>
        <patternFill>
          <bgColor rgb="FFAA5555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AA55"/>
      </font>
      <fill>
        <patternFill>
          <bgColor rgb="FF00AA55"/>
        </patternFill>
      </fill>
    </dxf>
    <dxf>
      <font>
        <color rgb="FF55AA00"/>
      </font>
      <fill>
        <patternFill>
          <bgColor rgb="FF55AA00"/>
        </patternFill>
      </fill>
    </dxf>
    <dxf>
      <font>
        <color rgb="FFAAAA55"/>
      </font>
      <fill>
        <patternFill>
          <bgColor rgb="FFAAAA55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55AAAA"/>
      </font>
      <fill>
        <patternFill>
          <bgColor rgb="FF55AAAA"/>
        </patternFill>
      </fill>
    </dxf>
    <dxf>
      <font>
        <color rgb="FFAAAAFF"/>
      </font>
      <fill>
        <patternFill>
          <bgColor rgb="FFAAAAFF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FFFF"/>
      </font>
      <fill>
        <patternFill>
          <bgColor rgb="FF00FFFF"/>
        </patternFill>
      </fill>
    </dxf>
    <dxf>
      <font>
        <color rgb="FFFFAAAA"/>
      </font>
      <fill>
        <patternFill>
          <bgColor rgb="FFFFAAAA"/>
        </patternFill>
      </fill>
    </dxf>
    <dxf>
      <font>
        <color rgb="FFAAFFAA"/>
      </font>
      <fill>
        <patternFill>
          <bgColor rgb="FFAAFFAA"/>
        </patternFill>
      </fill>
    </dxf>
    <dxf>
      <font>
        <color rgb="FFAAFFFF"/>
      </font>
      <fill>
        <patternFill>
          <bgColor rgb="FFAAFFFF"/>
        </patternFill>
      </fill>
    </dxf>
    <dxf>
      <font>
        <color rgb="FFFFFFAA"/>
      </font>
      <fill>
        <patternFill>
          <bgColor rgb="FFFFFFAA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555555"/>
      </font>
      <fill>
        <patternFill>
          <bgColor rgb="FF555555"/>
        </patternFill>
      </fill>
    </dxf>
    <dxf>
      <font>
        <color rgb="FF5555FF"/>
      </font>
      <fill>
        <patternFill>
          <bgColor rgb="FF5555FF"/>
        </patternFill>
      </fill>
    </dxf>
    <dxf>
      <font>
        <color rgb="FFAA0055"/>
      </font>
      <fill>
        <patternFill>
          <bgColor rgb="FFAA0055"/>
        </patternFill>
      </fill>
    </dxf>
    <dxf>
      <font>
        <color rgb="FFAA55AA"/>
      </font>
      <fill>
        <patternFill>
          <bgColor rgb="FFAA55AA"/>
        </patternFill>
      </fill>
    </dxf>
    <dxf>
      <font>
        <color rgb="FFAA5555"/>
      </font>
      <fill>
        <patternFill>
          <bgColor rgb="FFAA5555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AA55"/>
      </font>
      <fill>
        <patternFill>
          <bgColor rgb="FF00AA55"/>
        </patternFill>
      </fill>
    </dxf>
    <dxf>
      <font>
        <color rgb="FF55AA00"/>
      </font>
      <fill>
        <patternFill>
          <bgColor rgb="FF55AA00"/>
        </patternFill>
      </fill>
    </dxf>
    <dxf>
      <font>
        <color rgb="FFAAAA55"/>
      </font>
      <fill>
        <patternFill>
          <bgColor rgb="FFAAAA55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55AAAA"/>
      </font>
      <fill>
        <patternFill>
          <bgColor rgb="FF55AAAA"/>
        </patternFill>
      </fill>
    </dxf>
    <dxf>
      <font>
        <color rgb="FFAAAAFF"/>
      </font>
      <fill>
        <patternFill>
          <bgColor rgb="FFAAAAFF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FFFF"/>
      </font>
      <fill>
        <patternFill>
          <bgColor rgb="FF00FFFF"/>
        </patternFill>
      </fill>
    </dxf>
    <dxf>
      <font>
        <color rgb="FFFFAAAA"/>
      </font>
      <fill>
        <patternFill>
          <bgColor rgb="FFFFAAAA"/>
        </patternFill>
      </fill>
    </dxf>
    <dxf>
      <font>
        <color rgb="FFAAFFAA"/>
      </font>
      <fill>
        <patternFill>
          <bgColor rgb="FFAAFFAA"/>
        </patternFill>
      </fill>
    </dxf>
    <dxf>
      <font>
        <color rgb="FFAAFFFF"/>
      </font>
      <fill>
        <patternFill>
          <bgColor rgb="FFAAFFFF"/>
        </patternFill>
      </fill>
    </dxf>
    <dxf>
      <font>
        <color rgb="FFFFFFAA"/>
      </font>
      <fill>
        <patternFill>
          <bgColor rgb="FFFFFFAA"/>
        </patternFill>
      </fill>
    </dxf>
    <dxf>
      <font>
        <strike val="0"/>
        <color rgb="FF000000"/>
      </font>
      <fill>
        <patternFill>
          <bgColor rgb="FF0000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555555"/>
      </font>
      <fill>
        <patternFill>
          <bgColor rgb="FF555555"/>
        </patternFill>
      </fill>
    </dxf>
    <dxf>
      <font>
        <color rgb="FF5555FF"/>
      </font>
      <fill>
        <patternFill>
          <bgColor rgb="FF5555FF"/>
        </patternFill>
      </fill>
    </dxf>
    <dxf>
      <font>
        <color rgb="FFAA0055"/>
      </font>
      <fill>
        <patternFill>
          <bgColor rgb="FFAA0055"/>
        </patternFill>
      </fill>
    </dxf>
    <dxf>
      <font>
        <color rgb="FFAA55AA"/>
      </font>
      <fill>
        <patternFill>
          <bgColor rgb="FFAA55AA"/>
        </patternFill>
      </fill>
    </dxf>
    <dxf>
      <font>
        <color rgb="FFAA5555"/>
      </font>
      <fill>
        <patternFill>
          <bgColor rgb="FFAA5555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AA55"/>
      </font>
      <fill>
        <patternFill>
          <bgColor rgb="FF00AA55"/>
        </patternFill>
      </fill>
    </dxf>
    <dxf>
      <font>
        <color rgb="FF55AA00"/>
      </font>
      <fill>
        <patternFill>
          <bgColor rgb="FF55AA00"/>
        </patternFill>
      </fill>
    </dxf>
    <dxf>
      <font>
        <color rgb="FFAAAA55"/>
      </font>
      <fill>
        <patternFill>
          <bgColor rgb="FFAAAA55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55AAAA"/>
      </font>
      <fill>
        <patternFill>
          <bgColor rgb="FF55AAAA"/>
        </patternFill>
      </fill>
    </dxf>
    <dxf>
      <font>
        <color rgb="FFAAAAFF"/>
      </font>
      <fill>
        <patternFill>
          <bgColor rgb="FFAAAAFF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FFFF"/>
      </font>
      <fill>
        <patternFill>
          <bgColor rgb="FF00FFFF"/>
        </patternFill>
      </fill>
    </dxf>
    <dxf>
      <font>
        <color rgb="FFFFAAAA"/>
      </font>
      <fill>
        <patternFill>
          <bgColor rgb="FFFFAAAA"/>
        </patternFill>
      </fill>
    </dxf>
    <dxf>
      <font>
        <color rgb="FFAAFFAA"/>
      </font>
      <fill>
        <patternFill>
          <bgColor rgb="FFAAFFAA"/>
        </patternFill>
      </fill>
    </dxf>
    <dxf>
      <font>
        <color rgb="FFAAFFFF"/>
      </font>
      <fill>
        <patternFill>
          <bgColor rgb="FFAAFFFF"/>
        </patternFill>
      </fill>
    </dxf>
    <dxf>
      <font>
        <color rgb="FFFFFFAA"/>
      </font>
      <fill>
        <patternFill>
          <bgColor rgb="FFFFFFAA"/>
        </patternFill>
      </fill>
    </dxf>
  </dxfs>
  <tableStyles count="0" defaultTableStyle="TableStyleMedium2" defaultPivotStyle="PivotStyleLight16"/>
  <colors>
    <mruColors>
      <color rgb="FFFFD966"/>
      <color rgb="FFF4B0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g"/><Relationship Id="rId2" Type="http://schemas.openxmlformats.org/officeDocument/2006/relationships/image" Target="../media/image4.jpg"/><Relationship Id="rId1" Type="http://schemas.openxmlformats.org/officeDocument/2006/relationships/image" Target="../media/image3.jpg"/><Relationship Id="rId4" Type="http://schemas.openxmlformats.org/officeDocument/2006/relationships/image" Target="../media/image6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0</xdr:row>
      <xdr:rowOff>0</xdr:rowOff>
    </xdr:from>
    <xdr:to>
      <xdr:col>19</xdr:col>
      <xdr:colOff>19050</xdr:colOff>
      <xdr:row>0</xdr:row>
      <xdr:rowOff>278607</xdr:rowOff>
    </xdr:to>
    <xdr:sp macro="" textlink="CSH!$R$1">
      <xdr:nvSpPr>
        <xdr:cNvPr id="2" name="TextBox 1">
          <a:extLst>
            <a:ext uri="{FF2B5EF4-FFF2-40B4-BE49-F238E27FC236}">
              <a16:creationId xmlns:a16="http://schemas.microsoft.com/office/drawing/2014/main" id="{D393BEA2-6DAA-4367-AC52-D9CF9D3D66BF}"/>
            </a:ext>
          </a:extLst>
        </xdr:cNvPr>
        <xdr:cNvSpPr txBox="1"/>
      </xdr:nvSpPr>
      <xdr:spPr>
        <a:xfrm>
          <a:off x="9977304150" y="0"/>
          <a:ext cx="628650" cy="1928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fld id="{4556A600-C6C9-4A68-9405-7893A7E93AAE}" type="TxLink">
            <a:rPr lang="fa-IR" sz="1100" b="0" i="0" u="none" strike="noStrike">
              <a:solidFill>
                <a:srgbClr val="000000"/>
              </a:solidFill>
              <a:latin typeface="Garamond"/>
            </a:rPr>
            <a:pPr algn="r" rtl="1"/>
            <a:t>شماره قرارداد: NA-XXX-C-001</a:t>
          </a:fld>
          <a:endParaRPr lang="en-US" sz="1100">
            <a:latin typeface="Garamond" panose="02020404030301010803" pitchFamily="18" charset="0"/>
          </a:endParaRPr>
        </a:p>
      </xdr:txBody>
    </xdr:sp>
    <xdr:clientData/>
  </xdr:twoCellAnchor>
  <xdr:twoCellAnchor>
    <xdr:from>
      <xdr:col>18</xdr:col>
      <xdr:colOff>11907</xdr:colOff>
      <xdr:row>0</xdr:row>
      <xdr:rowOff>283370</xdr:rowOff>
    </xdr:from>
    <xdr:to>
      <xdr:col>19</xdr:col>
      <xdr:colOff>30957</xdr:colOff>
      <xdr:row>2</xdr:row>
      <xdr:rowOff>252414</xdr:rowOff>
    </xdr:to>
    <xdr:sp macro="" textlink="CSH!$R$3">
      <xdr:nvSpPr>
        <xdr:cNvPr id="3" name="TextBox 2">
          <a:extLst>
            <a:ext uri="{FF2B5EF4-FFF2-40B4-BE49-F238E27FC236}">
              <a16:creationId xmlns:a16="http://schemas.microsoft.com/office/drawing/2014/main" id="{CF4F5D23-A22F-4818-BFC2-F5FCA0EDF4BF}"/>
            </a:ext>
          </a:extLst>
        </xdr:cNvPr>
        <xdr:cNvSpPr txBox="1"/>
      </xdr:nvSpPr>
      <xdr:spPr>
        <a:xfrm>
          <a:off x="9977292243" y="188120"/>
          <a:ext cx="628650" cy="1881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fld id="{194CB7D4-B314-4D85-9087-00596A0E380C}" type="TxLink">
            <a:rPr lang="fa-IR" sz="1100" b="0" i="0" u="none" strike="noStrike">
              <a:solidFill>
                <a:srgbClr val="000000"/>
              </a:solidFill>
              <a:latin typeface="Garamond"/>
            </a:rPr>
            <a:pPr algn="r" rtl="1"/>
            <a:t>تاریخ گزارش: 1402/06/12</a:t>
          </a:fld>
          <a:endParaRPr lang="en-US" sz="1100">
            <a:latin typeface="Garamond" panose="02020404030301010803" pitchFamily="18" charset="0"/>
          </a:endParaRPr>
        </a:p>
      </xdr:txBody>
    </xdr:sp>
    <xdr:clientData/>
  </xdr:twoCellAnchor>
  <xdr:twoCellAnchor>
    <xdr:from>
      <xdr:col>18</xdr:col>
      <xdr:colOff>11907</xdr:colOff>
      <xdr:row>2</xdr:row>
      <xdr:rowOff>266701</xdr:rowOff>
    </xdr:from>
    <xdr:to>
      <xdr:col>19</xdr:col>
      <xdr:colOff>30957</xdr:colOff>
      <xdr:row>3</xdr:row>
      <xdr:rowOff>235746</xdr:rowOff>
    </xdr:to>
    <xdr:sp macro="" textlink="CSH!$R$4">
      <xdr:nvSpPr>
        <xdr:cNvPr id="4" name="TextBox 3">
          <a:extLst>
            <a:ext uri="{FF2B5EF4-FFF2-40B4-BE49-F238E27FC236}">
              <a16:creationId xmlns:a16="http://schemas.microsoft.com/office/drawing/2014/main" id="{A2C46939-195A-453F-B8AF-F419A118FC6E}"/>
            </a:ext>
          </a:extLst>
        </xdr:cNvPr>
        <xdr:cNvSpPr txBox="1"/>
      </xdr:nvSpPr>
      <xdr:spPr>
        <a:xfrm>
          <a:off x="9977292243" y="381001"/>
          <a:ext cx="628650" cy="188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fld id="{1B9C1B22-A08E-43D7-AC07-4867BE269D36}" type="TxLink">
            <a:rPr lang="fa-IR" sz="1100" b="0" i="0" u="none" strike="noStrike">
              <a:solidFill>
                <a:srgbClr val="000000"/>
              </a:solidFill>
              <a:latin typeface="Garamond"/>
            </a:rPr>
            <a:pPr algn="r" rtl="1"/>
            <a:t>شماره گزارش: NA-MQST-001</a:t>
          </a:fld>
          <a:endParaRPr lang="en-US" sz="1100">
            <a:latin typeface="Garamond" panose="02020404030301010803" pitchFamily="18" charset="0"/>
          </a:endParaRPr>
        </a:p>
      </xdr:txBody>
    </xdr:sp>
    <xdr:clientData/>
  </xdr:twoCellAnchor>
  <xdr:twoCellAnchor>
    <xdr:from>
      <xdr:col>18</xdr:col>
      <xdr:colOff>11907</xdr:colOff>
      <xdr:row>3</xdr:row>
      <xdr:rowOff>250034</xdr:rowOff>
    </xdr:from>
    <xdr:to>
      <xdr:col>19</xdr:col>
      <xdr:colOff>30957</xdr:colOff>
      <xdr:row>4</xdr:row>
      <xdr:rowOff>219078</xdr:rowOff>
    </xdr:to>
    <xdr:sp macro="" textlink="CSH!$R$5">
      <xdr:nvSpPr>
        <xdr:cNvPr id="5" name="TextBox 4">
          <a:extLst>
            <a:ext uri="{FF2B5EF4-FFF2-40B4-BE49-F238E27FC236}">
              <a16:creationId xmlns:a16="http://schemas.microsoft.com/office/drawing/2014/main" id="{8F0AFC1D-A672-47B2-8295-888005E1617E}"/>
            </a:ext>
          </a:extLst>
        </xdr:cNvPr>
        <xdr:cNvSpPr txBox="1"/>
      </xdr:nvSpPr>
      <xdr:spPr>
        <a:xfrm>
          <a:off x="9977292243" y="573884"/>
          <a:ext cx="628650" cy="1881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fld id="{49649022-E0BB-4939-BAE2-298488E621CD}" type="TxLink">
            <a:rPr lang="fa-IR" sz="1100" b="0" i="0" u="none" strike="noStrike">
              <a:solidFill>
                <a:srgbClr val="000000"/>
              </a:solidFill>
              <a:latin typeface="Garamond"/>
            </a:rPr>
            <a:pPr algn="r" rtl="1"/>
            <a:t>بازنگری: 0a-IFC</a:t>
          </a:fld>
          <a:endParaRPr lang="en-US" sz="1100">
            <a:latin typeface="Garamond" panose="02020404030301010803" pitchFamily="18" charset="0"/>
          </a:endParaRPr>
        </a:p>
      </xdr:txBody>
    </xdr:sp>
    <xdr:clientData/>
  </xdr:twoCellAnchor>
  <xdr:twoCellAnchor editAs="oneCell">
    <xdr:from>
      <xdr:col>2</xdr:col>
      <xdr:colOff>104774</xdr:colOff>
      <xdr:row>0</xdr:row>
      <xdr:rowOff>95249</xdr:rowOff>
    </xdr:from>
    <xdr:to>
      <xdr:col>3</xdr:col>
      <xdr:colOff>238124</xdr:colOff>
      <xdr:row>3</xdr:row>
      <xdr:rowOff>11384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17156F0-6DD7-4FF1-95AE-885704A8E1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6733900" y="95249"/>
          <a:ext cx="981076" cy="830535"/>
        </a:xfrm>
        <a:prstGeom prst="rect">
          <a:avLst/>
        </a:prstGeom>
      </xdr:spPr>
    </xdr:pic>
    <xdr:clientData/>
  </xdr:twoCellAnchor>
  <xdr:twoCellAnchor editAs="oneCell">
    <xdr:from>
      <xdr:col>13</xdr:col>
      <xdr:colOff>285937</xdr:colOff>
      <xdr:row>0</xdr:row>
      <xdr:rowOff>266700</xdr:rowOff>
    </xdr:from>
    <xdr:to>
      <xdr:col>14</xdr:col>
      <xdr:colOff>933449</xdr:colOff>
      <xdr:row>5</xdr:row>
      <xdr:rowOff>161738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59CF7F6-0F2D-760C-DC7C-E3C6C07DDD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7027925" y="266700"/>
          <a:ext cx="1495238" cy="1495238"/>
        </a:xfrm>
        <a:prstGeom prst="rect">
          <a:avLst/>
        </a:prstGeom>
      </xdr:spPr>
    </xdr:pic>
    <xdr:clientData/>
  </xdr:twoCellAnchor>
  <xdr:twoCellAnchor>
    <xdr:from>
      <xdr:col>18</xdr:col>
      <xdr:colOff>11907</xdr:colOff>
      <xdr:row>1</xdr:row>
      <xdr:rowOff>266701</xdr:rowOff>
    </xdr:from>
    <xdr:to>
      <xdr:col>19</xdr:col>
      <xdr:colOff>30957</xdr:colOff>
      <xdr:row>2</xdr:row>
      <xdr:rowOff>235746</xdr:rowOff>
    </xdr:to>
    <xdr:sp macro="" textlink="CSH!$R$4">
      <xdr:nvSpPr>
        <xdr:cNvPr id="13" name="TextBox 12">
          <a:extLst>
            <a:ext uri="{FF2B5EF4-FFF2-40B4-BE49-F238E27FC236}">
              <a16:creationId xmlns:a16="http://schemas.microsoft.com/office/drawing/2014/main" id="{C3529EFD-525B-45E9-8C0A-1E9E63539C47}"/>
            </a:ext>
          </a:extLst>
        </xdr:cNvPr>
        <xdr:cNvSpPr txBox="1"/>
      </xdr:nvSpPr>
      <xdr:spPr>
        <a:xfrm>
          <a:off x="9976713600" y="876301"/>
          <a:ext cx="0" cy="2738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fld id="{1B9C1B22-A08E-43D7-AC07-4867BE269D36}" type="TxLink">
            <a:rPr lang="fa-IR" sz="1100" b="0" i="0" u="none" strike="noStrike">
              <a:solidFill>
                <a:srgbClr val="000000"/>
              </a:solidFill>
              <a:latin typeface="Garamond"/>
            </a:rPr>
            <a:pPr algn="r" rtl="1"/>
            <a:t>شماره گزارش: NA-MQST-001</a:t>
          </a:fld>
          <a:endParaRPr lang="en-US" sz="1100">
            <a:latin typeface="Garamond" panose="02020404030301010803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9525</xdr:rowOff>
    </xdr:from>
    <xdr:to>
      <xdr:col>2</xdr:col>
      <xdr:colOff>171450</xdr:colOff>
      <xdr:row>2</xdr:row>
      <xdr:rowOff>290430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E8C0044-B177-49AC-8935-80F6F48E17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3508977" y="9525"/>
          <a:ext cx="916640" cy="769607"/>
        </a:xfrm>
        <a:prstGeom prst="rect">
          <a:avLst/>
        </a:prstGeom>
      </xdr:spPr>
    </xdr:pic>
    <xdr:clientData/>
  </xdr:twoCellAnchor>
  <xdr:twoCellAnchor editAs="oneCell">
    <xdr:from>
      <xdr:col>0</xdr:col>
      <xdr:colOff>25214</xdr:colOff>
      <xdr:row>2</xdr:row>
      <xdr:rowOff>294036</xdr:rowOff>
    </xdr:from>
    <xdr:to>
      <xdr:col>2</xdr:col>
      <xdr:colOff>162485</xdr:colOff>
      <xdr:row>5</xdr:row>
      <xdr:rowOff>181033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581EF8B8-7AE4-3ECD-F7B2-D6B8F061B5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44373349" y="907869"/>
          <a:ext cx="878104" cy="881831"/>
        </a:xfrm>
        <a:prstGeom prst="rect">
          <a:avLst/>
        </a:prstGeom>
      </xdr:spPr>
    </xdr:pic>
    <xdr:clientData/>
  </xdr:twoCellAnchor>
  <xdr:twoCellAnchor>
    <xdr:from>
      <xdr:col>31</xdr:col>
      <xdr:colOff>92931</xdr:colOff>
      <xdr:row>0</xdr:row>
      <xdr:rowOff>0</xdr:rowOff>
    </xdr:from>
    <xdr:to>
      <xdr:col>37</xdr:col>
      <xdr:colOff>265641</xdr:colOff>
      <xdr:row>0</xdr:row>
      <xdr:rowOff>278607</xdr:rowOff>
    </xdr:to>
    <xdr:sp macro="" textlink="CSH!$R$1">
      <xdr:nvSpPr>
        <xdr:cNvPr id="12" name="TextBox 11">
          <a:extLst>
            <a:ext uri="{FF2B5EF4-FFF2-40B4-BE49-F238E27FC236}">
              <a16:creationId xmlns:a16="http://schemas.microsoft.com/office/drawing/2014/main" id="{8429514F-95C9-4296-BA78-A1CC559AFD25}"/>
            </a:ext>
          </a:extLst>
        </xdr:cNvPr>
        <xdr:cNvSpPr txBox="1"/>
      </xdr:nvSpPr>
      <xdr:spPr>
        <a:xfrm>
          <a:off x="10033750359" y="0"/>
          <a:ext cx="1950710" cy="2786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fld id="{4556A600-C6C9-4A68-9405-7893A7E93AAE}" type="TxLink">
            <a:rPr lang="fa-IR" sz="1100" b="0" i="0" u="none" strike="noStrike">
              <a:solidFill>
                <a:srgbClr val="000000"/>
              </a:solidFill>
              <a:latin typeface="Garamond"/>
            </a:rPr>
            <a:pPr algn="r" rtl="1"/>
            <a:t>شماره قرارداد: NA-XXX-C-001</a:t>
          </a:fld>
          <a:endParaRPr lang="en-US" sz="1100">
            <a:latin typeface="Garamond" panose="02020404030301010803" pitchFamily="18" charset="0"/>
          </a:endParaRPr>
        </a:p>
      </xdr:txBody>
    </xdr:sp>
    <xdr:clientData/>
  </xdr:twoCellAnchor>
  <xdr:twoCellAnchor>
    <xdr:from>
      <xdr:col>31</xdr:col>
      <xdr:colOff>105833</xdr:colOff>
      <xdr:row>0</xdr:row>
      <xdr:rowOff>283370</xdr:rowOff>
    </xdr:from>
    <xdr:to>
      <xdr:col>37</xdr:col>
      <xdr:colOff>265641</xdr:colOff>
      <xdr:row>1</xdr:row>
      <xdr:rowOff>250297</xdr:rowOff>
    </xdr:to>
    <xdr:sp macro="" textlink="CSH!$R$3">
      <xdr:nvSpPr>
        <xdr:cNvPr id="13" name="TextBox 12">
          <a:extLst>
            <a:ext uri="{FF2B5EF4-FFF2-40B4-BE49-F238E27FC236}">
              <a16:creationId xmlns:a16="http://schemas.microsoft.com/office/drawing/2014/main" id="{D96AE9FB-5377-4FFF-B0AB-7FF15D08495F}"/>
            </a:ext>
          </a:extLst>
        </xdr:cNvPr>
        <xdr:cNvSpPr txBox="1"/>
      </xdr:nvSpPr>
      <xdr:spPr>
        <a:xfrm>
          <a:off x="10033750359" y="283370"/>
          <a:ext cx="1937808" cy="273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fld id="{194CB7D4-B314-4D85-9087-00596A0E380C}" type="TxLink">
            <a:rPr lang="fa-IR" sz="1100" b="0" i="0" u="none" strike="noStrike">
              <a:solidFill>
                <a:srgbClr val="000000"/>
              </a:solidFill>
              <a:latin typeface="Garamond"/>
            </a:rPr>
            <a:pPr algn="r" rtl="1"/>
            <a:t>تاریخ گزارش: 1402/06/12</a:t>
          </a:fld>
          <a:endParaRPr lang="en-US" sz="1100">
            <a:latin typeface="Garamond" panose="02020404030301010803" pitchFamily="18" charset="0"/>
          </a:endParaRPr>
        </a:p>
      </xdr:txBody>
    </xdr:sp>
    <xdr:clientData/>
  </xdr:twoCellAnchor>
  <xdr:twoCellAnchor>
    <xdr:from>
      <xdr:col>31</xdr:col>
      <xdr:colOff>105833</xdr:colOff>
      <xdr:row>1</xdr:row>
      <xdr:rowOff>264584</xdr:rowOff>
    </xdr:from>
    <xdr:to>
      <xdr:col>37</xdr:col>
      <xdr:colOff>265641</xdr:colOff>
      <xdr:row>2</xdr:row>
      <xdr:rowOff>231513</xdr:rowOff>
    </xdr:to>
    <xdr:sp macro="" textlink="CSH!$R$4">
      <xdr:nvSpPr>
        <xdr:cNvPr id="14" name="TextBox 13">
          <a:extLst>
            <a:ext uri="{FF2B5EF4-FFF2-40B4-BE49-F238E27FC236}">
              <a16:creationId xmlns:a16="http://schemas.microsoft.com/office/drawing/2014/main" id="{BDE23276-7B01-401F-B151-E92E531DEE6A}"/>
            </a:ext>
          </a:extLst>
        </xdr:cNvPr>
        <xdr:cNvSpPr txBox="1"/>
      </xdr:nvSpPr>
      <xdr:spPr>
        <a:xfrm>
          <a:off x="10033750359" y="571501"/>
          <a:ext cx="1937808" cy="2738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fld id="{1B9C1B22-A08E-43D7-AC07-4867BE269D36}" type="TxLink">
            <a:rPr lang="fa-IR" sz="1100" b="0" i="0" u="none" strike="noStrike">
              <a:solidFill>
                <a:srgbClr val="000000"/>
              </a:solidFill>
              <a:latin typeface="Garamond"/>
            </a:rPr>
            <a:pPr algn="r" rtl="1"/>
            <a:t>شماره گزارش: NA-MQST-001</a:t>
          </a:fld>
          <a:endParaRPr lang="en-US" sz="1100">
            <a:latin typeface="Garamond" panose="02020404030301010803" pitchFamily="18" charset="0"/>
          </a:endParaRPr>
        </a:p>
      </xdr:txBody>
    </xdr:sp>
    <xdr:clientData/>
  </xdr:twoCellAnchor>
  <xdr:twoCellAnchor>
    <xdr:from>
      <xdr:col>31</xdr:col>
      <xdr:colOff>105833</xdr:colOff>
      <xdr:row>2</xdr:row>
      <xdr:rowOff>245801</xdr:rowOff>
    </xdr:from>
    <xdr:to>
      <xdr:col>37</xdr:col>
      <xdr:colOff>265641</xdr:colOff>
      <xdr:row>3</xdr:row>
      <xdr:rowOff>212728</xdr:rowOff>
    </xdr:to>
    <xdr:sp macro="" textlink="CSH!$R$5">
      <xdr:nvSpPr>
        <xdr:cNvPr id="15" name="TextBox 14">
          <a:extLst>
            <a:ext uri="{FF2B5EF4-FFF2-40B4-BE49-F238E27FC236}">
              <a16:creationId xmlns:a16="http://schemas.microsoft.com/office/drawing/2014/main" id="{8A29A25C-7AAD-4DEE-B8A1-40988162977D}"/>
            </a:ext>
          </a:extLst>
        </xdr:cNvPr>
        <xdr:cNvSpPr txBox="1"/>
      </xdr:nvSpPr>
      <xdr:spPr>
        <a:xfrm>
          <a:off x="10033750359" y="859634"/>
          <a:ext cx="1937808" cy="273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fld id="{49649022-E0BB-4939-BAE2-298488E621CD}" type="TxLink">
            <a:rPr lang="fa-IR" sz="1100" b="0" i="0" u="none" strike="noStrike">
              <a:solidFill>
                <a:srgbClr val="000000"/>
              </a:solidFill>
              <a:latin typeface="Garamond"/>
            </a:rPr>
            <a:pPr algn="r" rtl="1"/>
            <a:t>بازنگری: 0a-IFC</a:t>
          </a:fld>
          <a:endParaRPr lang="en-US" sz="1100">
            <a:latin typeface="Garamond" panose="02020404030301010803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5</xdr:col>
      <xdr:colOff>351668</xdr:colOff>
      <xdr:row>2</xdr:row>
      <xdr:rowOff>294663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57E3BC4B-84A5-43F2-94EB-5B71D0C68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8717218" y="9525"/>
          <a:ext cx="912282" cy="894738"/>
        </a:xfrm>
        <a:prstGeom prst="rect">
          <a:avLst/>
        </a:prstGeom>
      </xdr:spPr>
    </xdr:pic>
    <xdr:clientData/>
  </xdr:twoCellAnchor>
  <xdr:twoCellAnchor editAs="oneCell">
    <xdr:from>
      <xdr:col>3</xdr:col>
      <xdr:colOff>25213</xdr:colOff>
      <xdr:row>2</xdr:row>
      <xdr:rowOff>298269</xdr:rowOff>
    </xdr:from>
    <xdr:to>
      <xdr:col>5</xdr:col>
      <xdr:colOff>341342</xdr:colOff>
      <xdr:row>5</xdr:row>
      <xdr:rowOff>189500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296DFFC0-D79C-4A09-A60E-28F648D2E3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8726183" y="907869"/>
          <a:ext cx="878104" cy="881831"/>
        </a:xfrm>
        <a:prstGeom prst="rect">
          <a:avLst/>
        </a:prstGeom>
      </xdr:spPr>
    </xdr:pic>
    <xdr:clientData/>
  </xdr:twoCellAnchor>
  <xdr:twoCellAnchor>
    <xdr:from>
      <xdr:col>7</xdr:col>
      <xdr:colOff>571500</xdr:colOff>
      <xdr:row>0</xdr:row>
      <xdr:rowOff>0</xdr:rowOff>
    </xdr:from>
    <xdr:to>
      <xdr:col>11</xdr:col>
      <xdr:colOff>140960</xdr:colOff>
      <xdr:row>0</xdr:row>
      <xdr:rowOff>278607</xdr:rowOff>
    </xdr:to>
    <xdr:sp macro="" textlink="CSH!$R$1">
      <xdr:nvSpPr>
        <xdr:cNvPr id="16" name="TextBox 15">
          <a:extLst>
            <a:ext uri="{FF2B5EF4-FFF2-40B4-BE49-F238E27FC236}">
              <a16:creationId xmlns:a16="http://schemas.microsoft.com/office/drawing/2014/main" id="{0689EE12-4221-4298-B09D-FB9B991B26B2}"/>
            </a:ext>
          </a:extLst>
        </xdr:cNvPr>
        <xdr:cNvSpPr txBox="1"/>
      </xdr:nvSpPr>
      <xdr:spPr>
        <a:xfrm>
          <a:off x="9981449440" y="0"/>
          <a:ext cx="1950710" cy="2786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fld id="{4556A600-C6C9-4A68-9405-7893A7E93AAE}" type="TxLink">
            <a:rPr lang="fa-IR" sz="1100" b="0" i="0" u="none" strike="noStrike">
              <a:solidFill>
                <a:srgbClr val="000000"/>
              </a:solidFill>
              <a:latin typeface="Garamond"/>
            </a:rPr>
            <a:pPr algn="r" rtl="1"/>
            <a:t>شماره قرارداد: NA-XXX-C-001</a:t>
          </a:fld>
          <a:endParaRPr lang="en-US" sz="1100">
            <a:latin typeface="Garamond" panose="02020404030301010803" pitchFamily="18" charset="0"/>
          </a:endParaRPr>
        </a:p>
      </xdr:txBody>
    </xdr:sp>
    <xdr:clientData/>
  </xdr:twoCellAnchor>
  <xdr:twoCellAnchor>
    <xdr:from>
      <xdr:col>7</xdr:col>
      <xdr:colOff>584402</xdr:colOff>
      <xdr:row>0</xdr:row>
      <xdr:rowOff>283370</xdr:rowOff>
    </xdr:from>
    <xdr:to>
      <xdr:col>11</xdr:col>
      <xdr:colOff>140960</xdr:colOff>
      <xdr:row>1</xdr:row>
      <xdr:rowOff>252414</xdr:rowOff>
    </xdr:to>
    <xdr:sp macro="" textlink="CSH!$R$3">
      <xdr:nvSpPr>
        <xdr:cNvPr id="17" name="TextBox 16">
          <a:extLst>
            <a:ext uri="{FF2B5EF4-FFF2-40B4-BE49-F238E27FC236}">
              <a16:creationId xmlns:a16="http://schemas.microsoft.com/office/drawing/2014/main" id="{5D1CF898-809B-4598-8CF9-C82BFB7C913C}"/>
            </a:ext>
          </a:extLst>
        </xdr:cNvPr>
        <xdr:cNvSpPr txBox="1"/>
      </xdr:nvSpPr>
      <xdr:spPr>
        <a:xfrm>
          <a:off x="9981449440" y="283370"/>
          <a:ext cx="1937808" cy="273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fld id="{194CB7D4-B314-4D85-9087-00596A0E380C}" type="TxLink">
            <a:rPr lang="fa-IR" sz="1100" b="0" i="0" u="none" strike="noStrike">
              <a:solidFill>
                <a:srgbClr val="000000"/>
              </a:solidFill>
              <a:latin typeface="Garamond"/>
            </a:rPr>
            <a:pPr algn="r" rtl="1"/>
            <a:t>تاریخ گزارش: 1402/06/12</a:t>
          </a:fld>
          <a:endParaRPr lang="en-US" sz="1100">
            <a:latin typeface="Garamond" panose="02020404030301010803" pitchFamily="18" charset="0"/>
          </a:endParaRPr>
        </a:p>
      </xdr:txBody>
    </xdr:sp>
    <xdr:clientData/>
  </xdr:twoCellAnchor>
  <xdr:twoCellAnchor>
    <xdr:from>
      <xdr:col>7</xdr:col>
      <xdr:colOff>584402</xdr:colOff>
      <xdr:row>1</xdr:row>
      <xdr:rowOff>266701</xdr:rowOff>
    </xdr:from>
    <xdr:to>
      <xdr:col>11</xdr:col>
      <xdr:colOff>140960</xdr:colOff>
      <xdr:row>2</xdr:row>
      <xdr:rowOff>235746</xdr:rowOff>
    </xdr:to>
    <xdr:sp macro="" textlink="CSH!$R$4">
      <xdr:nvSpPr>
        <xdr:cNvPr id="18" name="TextBox 17">
          <a:extLst>
            <a:ext uri="{FF2B5EF4-FFF2-40B4-BE49-F238E27FC236}">
              <a16:creationId xmlns:a16="http://schemas.microsoft.com/office/drawing/2014/main" id="{94A88A9C-7F7A-414A-B48A-087B60F6E4F2}"/>
            </a:ext>
          </a:extLst>
        </xdr:cNvPr>
        <xdr:cNvSpPr txBox="1"/>
      </xdr:nvSpPr>
      <xdr:spPr>
        <a:xfrm>
          <a:off x="9981449440" y="571501"/>
          <a:ext cx="1937808" cy="2738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fld id="{1B9C1B22-A08E-43D7-AC07-4867BE269D36}" type="TxLink">
            <a:rPr lang="fa-IR" sz="1100" b="0" i="0" u="none" strike="noStrike">
              <a:solidFill>
                <a:srgbClr val="000000"/>
              </a:solidFill>
              <a:latin typeface="Garamond"/>
            </a:rPr>
            <a:pPr algn="r" rtl="1"/>
            <a:t>شماره گزارش: NA-MQST-001</a:t>
          </a:fld>
          <a:endParaRPr lang="en-US" sz="1100">
            <a:latin typeface="Garamond" panose="02020404030301010803" pitchFamily="18" charset="0"/>
          </a:endParaRPr>
        </a:p>
      </xdr:txBody>
    </xdr:sp>
    <xdr:clientData/>
  </xdr:twoCellAnchor>
  <xdr:twoCellAnchor>
    <xdr:from>
      <xdr:col>7</xdr:col>
      <xdr:colOff>584402</xdr:colOff>
      <xdr:row>2</xdr:row>
      <xdr:rowOff>250034</xdr:rowOff>
    </xdr:from>
    <xdr:to>
      <xdr:col>11</xdr:col>
      <xdr:colOff>140960</xdr:colOff>
      <xdr:row>3</xdr:row>
      <xdr:rowOff>219078</xdr:rowOff>
    </xdr:to>
    <xdr:sp macro="" textlink="CSH!$R$5">
      <xdr:nvSpPr>
        <xdr:cNvPr id="19" name="TextBox 18">
          <a:extLst>
            <a:ext uri="{FF2B5EF4-FFF2-40B4-BE49-F238E27FC236}">
              <a16:creationId xmlns:a16="http://schemas.microsoft.com/office/drawing/2014/main" id="{48F43DF9-B502-4C5F-BFB0-A3CE4969DEDC}"/>
            </a:ext>
          </a:extLst>
        </xdr:cNvPr>
        <xdr:cNvSpPr txBox="1"/>
      </xdr:nvSpPr>
      <xdr:spPr>
        <a:xfrm>
          <a:off x="9981449440" y="859634"/>
          <a:ext cx="1937808" cy="273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fld id="{49649022-E0BB-4939-BAE2-298488E621CD}" type="TxLink">
            <a:rPr lang="fa-IR" sz="1100" b="0" i="0" u="none" strike="noStrike">
              <a:solidFill>
                <a:srgbClr val="000000"/>
              </a:solidFill>
              <a:latin typeface="Garamond"/>
            </a:rPr>
            <a:pPr algn="r" rtl="1"/>
            <a:t>بازنگری: 0a-IFC</a:t>
          </a:fld>
          <a:endParaRPr lang="en-US" sz="1100">
            <a:latin typeface="Garamond" panose="02020404030301010803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9525</xdr:rowOff>
    </xdr:from>
    <xdr:to>
      <xdr:col>6</xdr:col>
      <xdr:colOff>131232</xdr:colOff>
      <xdr:row>2</xdr:row>
      <xdr:rowOff>294663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4CB529F-15EA-42DA-8596-DBD0EAF0BD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1355643" y="9525"/>
          <a:ext cx="912282" cy="894738"/>
        </a:xfrm>
        <a:prstGeom prst="rect">
          <a:avLst/>
        </a:prstGeom>
      </xdr:spPr>
    </xdr:pic>
    <xdr:clientData/>
  </xdr:twoCellAnchor>
  <xdr:twoCellAnchor editAs="oneCell">
    <xdr:from>
      <xdr:col>4</xdr:col>
      <xdr:colOff>25213</xdr:colOff>
      <xdr:row>2</xdr:row>
      <xdr:rowOff>298269</xdr:rowOff>
    </xdr:from>
    <xdr:to>
      <xdr:col>6</xdr:col>
      <xdr:colOff>122267</xdr:colOff>
      <xdr:row>5</xdr:row>
      <xdr:rowOff>265700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6C12B91-B729-4DCB-A47D-B83D27DC8E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1364608" y="907869"/>
          <a:ext cx="878104" cy="881831"/>
        </a:xfrm>
        <a:prstGeom prst="rect">
          <a:avLst/>
        </a:prstGeom>
      </xdr:spPr>
    </xdr:pic>
    <xdr:clientData/>
  </xdr:twoCellAnchor>
  <xdr:twoCellAnchor>
    <xdr:from>
      <xdr:col>9</xdr:col>
      <xdr:colOff>1866900</xdr:colOff>
      <xdr:row>0</xdr:row>
      <xdr:rowOff>0</xdr:rowOff>
    </xdr:from>
    <xdr:to>
      <xdr:col>11</xdr:col>
      <xdr:colOff>102860</xdr:colOff>
      <xdr:row>0</xdr:row>
      <xdr:rowOff>278607</xdr:rowOff>
    </xdr:to>
    <xdr:sp macro="" textlink="CSH!$R$1">
      <xdr:nvSpPr>
        <xdr:cNvPr id="10" name="TextBox 9">
          <a:extLst>
            <a:ext uri="{FF2B5EF4-FFF2-40B4-BE49-F238E27FC236}">
              <a16:creationId xmlns:a16="http://schemas.microsoft.com/office/drawing/2014/main" id="{38271BB5-5795-4FCD-A4DB-5D5880DF4D0C}"/>
            </a:ext>
          </a:extLst>
        </xdr:cNvPr>
        <xdr:cNvSpPr txBox="1"/>
      </xdr:nvSpPr>
      <xdr:spPr>
        <a:xfrm>
          <a:off x="9980620765" y="0"/>
          <a:ext cx="1950710" cy="2786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fld id="{4556A600-C6C9-4A68-9405-7893A7E93AAE}" type="TxLink">
            <a:rPr lang="fa-IR" sz="1100" b="0" i="0" u="none" strike="noStrike">
              <a:solidFill>
                <a:srgbClr val="000000"/>
              </a:solidFill>
              <a:latin typeface="Garamond"/>
            </a:rPr>
            <a:pPr algn="r" rtl="1"/>
            <a:t>شماره قرارداد: NA-XXX-C-001</a:t>
          </a:fld>
          <a:endParaRPr lang="en-US" sz="1100">
            <a:latin typeface="Garamond" panose="02020404030301010803" pitchFamily="18" charset="0"/>
          </a:endParaRPr>
        </a:p>
      </xdr:txBody>
    </xdr:sp>
    <xdr:clientData/>
  </xdr:twoCellAnchor>
  <xdr:twoCellAnchor>
    <xdr:from>
      <xdr:col>9</xdr:col>
      <xdr:colOff>1879802</xdr:colOff>
      <xdr:row>0</xdr:row>
      <xdr:rowOff>283370</xdr:rowOff>
    </xdr:from>
    <xdr:to>
      <xdr:col>11</xdr:col>
      <xdr:colOff>102860</xdr:colOff>
      <xdr:row>1</xdr:row>
      <xdr:rowOff>252414</xdr:rowOff>
    </xdr:to>
    <xdr:sp macro="" textlink="CSH!$R$3">
      <xdr:nvSpPr>
        <xdr:cNvPr id="11" name="TextBox 10">
          <a:extLst>
            <a:ext uri="{FF2B5EF4-FFF2-40B4-BE49-F238E27FC236}">
              <a16:creationId xmlns:a16="http://schemas.microsoft.com/office/drawing/2014/main" id="{DF822483-6B99-4139-851B-8F7BC6AF0C3B}"/>
            </a:ext>
          </a:extLst>
        </xdr:cNvPr>
        <xdr:cNvSpPr txBox="1"/>
      </xdr:nvSpPr>
      <xdr:spPr>
        <a:xfrm>
          <a:off x="9980620765" y="283370"/>
          <a:ext cx="1937808" cy="273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fld id="{194CB7D4-B314-4D85-9087-00596A0E380C}" type="TxLink">
            <a:rPr lang="fa-IR" sz="1100" b="0" i="0" u="none" strike="noStrike">
              <a:solidFill>
                <a:srgbClr val="000000"/>
              </a:solidFill>
              <a:latin typeface="Garamond"/>
            </a:rPr>
            <a:pPr algn="r" rtl="1"/>
            <a:t>تاریخ گزارش: 1402/06/12</a:t>
          </a:fld>
          <a:endParaRPr lang="en-US" sz="1100">
            <a:latin typeface="Garamond" panose="02020404030301010803" pitchFamily="18" charset="0"/>
          </a:endParaRPr>
        </a:p>
      </xdr:txBody>
    </xdr:sp>
    <xdr:clientData/>
  </xdr:twoCellAnchor>
  <xdr:twoCellAnchor>
    <xdr:from>
      <xdr:col>9</xdr:col>
      <xdr:colOff>1879802</xdr:colOff>
      <xdr:row>1</xdr:row>
      <xdr:rowOff>266701</xdr:rowOff>
    </xdr:from>
    <xdr:to>
      <xdr:col>11</xdr:col>
      <xdr:colOff>102860</xdr:colOff>
      <xdr:row>2</xdr:row>
      <xdr:rowOff>235746</xdr:rowOff>
    </xdr:to>
    <xdr:sp macro="" textlink="CSH!$R$4">
      <xdr:nvSpPr>
        <xdr:cNvPr id="12" name="TextBox 11">
          <a:extLst>
            <a:ext uri="{FF2B5EF4-FFF2-40B4-BE49-F238E27FC236}">
              <a16:creationId xmlns:a16="http://schemas.microsoft.com/office/drawing/2014/main" id="{AEDEF8A7-6889-44EE-9CED-D34EEDED66A7}"/>
            </a:ext>
          </a:extLst>
        </xdr:cNvPr>
        <xdr:cNvSpPr txBox="1"/>
      </xdr:nvSpPr>
      <xdr:spPr>
        <a:xfrm>
          <a:off x="9980620765" y="571501"/>
          <a:ext cx="1937808" cy="2738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fld id="{1B9C1B22-A08E-43D7-AC07-4867BE269D36}" type="TxLink">
            <a:rPr lang="fa-IR" sz="1100" b="0" i="0" u="none" strike="noStrike">
              <a:solidFill>
                <a:srgbClr val="000000"/>
              </a:solidFill>
              <a:latin typeface="Garamond"/>
            </a:rPr>
            <a:pPr algn="r" rtl="1"/>
            <a:t>شماره گزارش: NA-MQST-001</a:t>
          </a:fld>
          <a:endParaRPr lang="en-US" sz="1100">
            <a:latin typeface="Garamond" panose="02020404030301010803" pitchFamily="18" charset="0"/>
          </a:endParaRPr>
        </a:p>
      </xdr:txBody>
    </xdr:sp>
    <xdr:clientData/>
  </xdr:twoCellAnchor>
  <xdr:twoCellAnchor>
    <xdr:from>
      <xdr:col>9</xdr:col>
      <xdr:colOff>1879802</xdr:colOff>
      <xdr:row>2</xdr:row>
      <xdr:rowOff>250034</xdr:rowOff>
    </xdr:from>
    <xdr:to>
      <xdr:col>11</xdr:col>
      <xdr:colOff>102860</xdr:colOff>
      <xdr:row>3</xdr:row>
      <xdr:rowOff>219078</xdr:rowOff>
    </xdr:to>
    <xdr:sp macro="" textlink="CSH!$R$5">
      <xdr:nvSpPr>
        <xdr:cNvPr id="13" name="TextBox 12">
          <a:extLst>
            <a:ext uri="{FF2B5EF4-FFF2-40B4-BE49-F238E27FC236}">
              <a16:creationId xmlns:a16="http://schemas.microsoft.com/office/drawing/2014/main" id="{F68D15BB-EF6D-445C-828D-619EF4FE0685}"/>
            </a:ext>
          </a:extLst>
        </xdr:cNvPr>
        <xdr:cNvSpPr txBox="1"/>
      </xdr:nvSpPr>
      <xdr:spPr>
        <a:xfrm>
          <a:off x="9980620765" y="859634"/>
          <a:ext cx="1937808" cy="273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fld id="{49649022-E0BB-4939-BAE2-298488E621CD}" type="TxLink">
            <a:rPr lang="fa-IR" sz="1100" b="0" i="0" u="none" strike="noStrike">
              <a:solidFill>
                <a:srgbClr val="000000"/>
              </a:solidFill>
              <a:latin typeface="Garamond"/>
            </a:rPr>
            <a:pPr algn="r" rtl="1"/>
            <a:t>بازنگری: 0a-IFC</a:t>
          </a:fld>
          <a:endParaRPr lang="en-US" sz="1100">
            <a:latin typeface="Garamond" panose="02020404030301010803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447675</xdr:colOff>
      <xdr:row>0</xdr:row>
      <xdr:rowOff>0</xdr:rowOff>
    </xdr:from>
    <xdr:to>
      <xdr:col>20</xdr:col>
      <xdr:colOff>190500</xdr:colOff>
      <xdr:row>0</xdr:row>
      <xdr:rowOff>278607</xdr:rowOff>
    </xdr:to>
    <xdr:sp macro="" textlink="CSH!$R$1">
      <xdr:nvSpPr>
        <xdr:cNvPr id="2" name="TextBox 1">
          <a:extLst>
            <a:ext uri="{FF2B5EF4-FFF2-40B4-BE49-F238E27FC236}">
              <a16:creationId xmlns:a16="http://schemas.microsoft.com/office/drawing/2014/main" id="{E55AA103-5CBD-4021-A3AC-B42CF3C102EC}"/>
            </a:ext>
          </a:extLst>
        </xdr:cNvPr>
        <xdr:cNvSpPr txBox="1"/>
      </xdr:nvSpPr>
      <xdr:spPr>
        <a:xfrm>
          <a:off x="9975303900" y="0"/>
          <a:ext cx="2066925" cy="2786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fld id="{4556A600-C6C9-4A68-9405-7893A7E93AAE}" type="TxLink">
            <a:rPr lang="fa-IR" sz="1100" b="0" i="0" u="none" strike="noStrike">
              <a:solidFill>
                <a:srgbClr val="000000"/>
              </a:solidFill>
              <a:latin typeface="Garamond"/>
            </a:rPr>
            <a:pPr algn="r" rtl="1"/>
            <a:t>شماره قرارداد: NA-XXX-C-001</a:t>
          </a:fld>
          <a:endParaRPr lang="en-US" sz="1100">
            <a:latin typeface="Garamond" panose="02020404030301010803" pitchFamily="18" charset="0"/>
          </a:endParaRPr>
        </a:p>
      </xdr:txBody>
    </xdr:sp>
    <xdr:clientData/>
  </xdr:twoCellAnchor>
  <xdr:twoCellAnchor>
    <xdr:from>
      <xdr:col>16</xdr:col>
      <xdr:colOff>459582</xdr:colOff>
      <xdr:row>0</xdr:row>
      <xdr:rowOff>283370</xdr:rowOff>
    </xdr:from>
    <xdr:to>
      <xdr:col>20</xdr:col>
      <xdr:colOff>202407</xdr:colOff>
      <xdr:row>1</xdr:row>
      <xdr:rowOff>252414</xdr:rowOff>
    </xdr:to>
    <xdr:sp macro="" textlink="CSH!$R$3">
      <xdr:nvSpPr>
        <xdr:cNvPr id="3" name="TextBox 2">
          <a:extLst>
            <a:ext uri="{FF2B5EF4-FFF2-40B4-BE49-F238E27FC236}">
              <a16:creationId xmlns:a16="http://schemas.microsoft.com/office/drawing/2014/main" id="{F1C6B6DA-C3EF-4D33-B40F-7AD2A0FB9BF9}"/>
            </a:ext>
          </a:extLst>
        </xdr:cNvPr>
        <xdr:cNvSpPr txBox="1"/>
      </xdr:nvSpPr>
      <xdr:spPr>
        <a:xfrm>
          <a:off x="9975291993" y="283370"/>
          <a:ext cx="2066925" cy="273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fld id="{194CB7D4-B314-4D85-9087-00596A0E380C}" type="TxLink">
            <a:rPr lang="fa-IR" sz="1100" b="0" i="0" u="none" strike="noStrike">
              <a:solidFill>
                <a:srgbClr val="000000"/>
              </a:solidFill>
              <a:latin typeface="Garamond"/>
            </a:rPr>
            <a:pPr algn="r" rtl="1"/>
            <a:t>تاریخ گزارش: 1402/06/12</a:t>
          </a:fld>
          <a:endParaRPr lang="en-US" sz="1100">
            <a:latin typeface="Garamond" panose="02020404030301010803" pitchFamily="18" charset="0"/>
          </a:endParaRPr>
        </a:p>
      </xdr:txBody>
    </xdr:sp>
    <xdr:clientData/>
  </xdr:twoCellAnchor>
  <xdr:twoCellAnchor>
    <xdr:from>
      <xdr:col>16</xdr:col>
      <xdr:colOff>459582</xdr:colOff>
      <xdr:row>1</xdr:row>
      <xdr:rowOff>266701</xdr:rowOff>
    </xdr:from>
    <xdr:to>
      <xdr:col>20</xdr:col>
      <xdr:colOff>202407</xdr:colOff>
      <xdr:row>2</xdr:row>
      <xdr:rowOff>235746</xdr:rowOff>
    </xdr:to>
    <xdr:sp macro="" textlink="CSH!$R$4">
      <xdr:nvSpPr>
        <xdr:cNvPr id="4" name="TextBox 3">
          <a:extLst>
            <a:ext uri="{FF2B5EF4-FFF2-40B4-BE49-F238E27FC236}">
              <a16:creationId xmlns:a16="http://schemas.microsoft.com/office/drawing/2014/main" id="{DB2A21C3-2304-40DC-9873-3A63967EB905}"/>
            </a:ext>
          </a:extLst>
        </xdr:cNvPr>
        <xdr:cNvSpPr txBox="1"/>
      </xdr:nvSpPr>
      <xdr:spPr>
        <a:xfrm>
          <a:off x="9975291993" y="571501"/>
          <a:ext cx="2066925" cy="2738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fld id="{1B9C1B22-A08E-43D7-AC07-4867BE269D36}" type="TxLink">
            <a:rPr lang="fa-IR" sz="1100" b="0" i="0" u="none" strike="noStrike">
              <a:solidFill>
                <a:srgbClr val="000000"/>
              </a:solidFill>
              <a:latin typeface="Garamond"/>
            </a:rPr>
            <a:pPr algn="r" rtl="1"/>
            <a:t>شماره گزارش: NA-MQST-001</a:t>
          </a:fld>
          <a:endParaRPr lang="en-US" sz="1100">
            <a:latin typeface="Garamond" panose="02020404030301010803" pitchFamily="18" charset="0"/>
          </a:endParaRPr>
        </a:p>
      </xdr:txBody>
    </xdr:sp>
    <xdr:clientData/>
  </xdr:twoCellAnchor>
  <xdr:twoCellAnchor>
    <xdr:from>
      <xdr:col>16</xdr:col>
      <xdr:colOff>459582</xdr:colOff>
      <xdr:row>2</xdr:row>
      <xdr:rowOff>250034</xdr:rowOff>
    </xdr:from>
    <xdr:to>
      <xdr:col>20</xdr:col>
      <xdr:colOff>202407</xdr:colOff>
      <xdr:row>3</xdr:row>
      <xdr:rowOff>219078</xdr:rowOff>
    </xdr:to>
    <xdr:sp macro="" textlink="CSH!$R$5">
      <xdr:nvSpPr>
        <xdr:cNvPr id="5" name="TextBox 4">
          <a:extLst>
            <a:ext uri="{FF2B5EF4-FFF2-40B4-BE49-F238E27FC236}">
              <a16:creationId xmlns:a16="http://schemas.microsoft.com/office/drawing/2014/main" id="{8B0B363A-6489-4741-AFB2-FB296889744F}"/>
            </a:ext>
          </a:extLst>
        </xdr:cNvPr>
        <xdr:cNvSpPr txBox="1"/>
      </xdr:nvSpPr>
      <xdr:spPr>
        <a:xfrm>
          <a:off x="9975291993" y="859634"/>
          <a:ext cx="2066925" cy="273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fld id="{49649022-E0BB-4939-BAE2-298488E621CD}" type="TxLink">
            <a:rPr lang="fa-IR" sz="1100" b="0" i="0" u="none" strike="noStrike">
              <a:solidFill>
                <a:srgbClr val="000000"/>
              </a:solidFill>
              <a:latin typeface="Garamond"/>
            </a:rPr>
            <a:pPr algn="r" rtl="1"/>
            <a:t>بازنگری: 0a-IFC</a:t>
          </a:fld>
          <a:endParaRPr lang="en-US" sz="1100">
            <a:latin typeface="Garamond" panose="02020404030301010803" pitchFamily="18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457200</xdr:colOff>
      <xdr:row>0</xdr:row>
      <xdr:rowOff>0</xdr:rowOff>
    </xdr:from>
    <xdr:to>
      <xdr:col>14</xdr:col>
      <xdr:colOff>200025</xdr:colOff>
      <xdr:row>0</xdr:row>
      <xdr:rowOff>278607</xdr:rowOff>
    </xdr:to>
    <xdr:sp macro="" textlink="CSH!$R$1">
      <xdr:nvSpPr>
        <xdr:cNvPr id="2" name="TextBox 1">
          <a:extLst>
            <a:ext uri="{FF2B5EF4-FFF2-40B4-BE49-F238E27FC236}">
              <a16:creationId xmlns:a16="http://schemas.microsoft.com/office/drawing/2014/main" id="{CA5648E8-2164-4326-A001-D586C73A94F4}"/>
            </a:ext>
          </a:extLst>
        </xdr:cNvPr>
        <xdr:cNvSpPr txBox="1"/>
      </xdr:nvSpPr>
      <xdr:spPr>
        <a:xfrm>
          <a:off x="9978951975" y="0"/>
          <a:ext cx="2066925" cy="2786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fld id="{4556A600-C6C9-4A68-9405-7893A7E93AAE}" type="TxLink">
            <a:rPr lang="fa-IR" sz="1100" b="0" i="0" u="none" strike="noStrike">
              <a:solidFill>
                <a:srgbClr val="000000"/>
              </a:solidFill>
              <a:latin typeface="Garamond"/>
            </a:rPr>
            <a:pPr algn="r" rtl="1"/>
            <a:t>شماره قرارداد: NA-XXX-C-001</a:t>
          </a:fld>
          <a:endParaRPr lang="en-US" sz="1100">
            <a:latin typeface="Garamond" panose="02020404030301010803" pitchFamily="18" charset="0"/>
          </a:endParaRPr>
        </a:p>
      </xdr:txBody>
    </xdr:sp>
    <xdr:clientData/>
  </xdr:twoCellAnchor>
  <xdr:twoCellAnchor>
    <xdr:from>
      <xdr:col>10</xdr:col>
      <xdr:colOff>469107</xdr:colOff>
      <xdr:row>0</xdr:row>
      <xdr:rowOff>283370</xdr:rowOff>
    </xdr:from>
    <xdr:to>
      <xdr:col>14</xdr:col>
      <xdr:colOff>211932</xdr:colOff>
      <xdr:row>1</xdr:row>
      <xdr:rowOff>252414</xdr:rowOff>
    </xdr:to>
    <xdr:sp macro="" textlink="CSH!$R$3">
      <xdr:nvSpPr>
        <xdr:cNvPr id="3" name="TextBox 2">
          <a:extLst>
            <a:ext uri="{FF2B5EF4-FFF2-40B4-BE49-F238E27FC236}">
              <a16:creationId xmlns:a16="http://schemas.microsoft.com/office/drawing/2014/main" id="{64C163EE-62F8-4919-8B22-7131A3DC8D6D}"/>
            </a:ext>
          </a:extLst>
        </xdr:cNvPr>
        <xdr:cNvSpPr txBox="1"/>
      </xdr:nvSpPr>
      <xdr:spPr>
        <a:xfrm>
          <a:off x="9978940068" y="283370"/>
          <a:ext cx="2066925" cy="273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fld id="{194CB7D4-B314-4D85-9087-00596A0E380C}" type="TxLink">
            <a:rPr lang="fa-IR" sz="1100" b="0" i="0" u="none" strike="noStrike">
              <a:solidFill>
                <a:srgbClr val="000000"/>
              </a:solidFill>
              <a:latin typeface="Garamond"/>
            </a:rPr>
            <a:pPr algn="r" rtl="1"/>
            <a:t>تاریخ گزارش: 1402/06/12</a:t>
          </a:fld>
          <a:endParaRPr lang="en-US" sz="1100">
            <a:latin typeface="Garamond" panose="02020404030301010803" pitchFamily="18" charset="0"/>
          </a:endParaRPr>
        </a:p>
      </xdr:txBody>
    </xdr:sp>
    <xdr:clientData/>
  </xdr:twoCellAnchor>
  <xdr:twoCellAnchor>
    <xdr:from>
      <xdr:col>10</xdr:col>
      <xdr:colOff>469107</xdr:colOff>
      <xdr:row>1</xdr:row>
      <xdr:rowOff>266701</xdr:rowOff>
    </xdr:from>
    <xdr:to>
      <xdr:col>14</xdr:col>
      <xdr:colOff>211932</xdr:colOff>
      <xdr:row>2</xdr:row>
      <xdr:rowOff>235746</xdr:rowOff>
    </xdr:to>
    <xdr:sp macro="" textlink="CSH!$R$4">
      <xdr:nvSpPr>
        <xdr:cNvPr id="4" name="TextBox 3">
          <a:extLst>
            <a:ext uri="{FF2B5EF4-FFF2-40B4-BE49-F238E27FC236}">
              <a16:creationId xmlns:a16="http://schemas.microsoft.com/office/drawing/2014/main" id="{071725D4-8698-4DCC-9FA4-FFADCDE091C1}"/>
            </a:ext>
          </a:extLst>
        </xdr:cNvPr>
        <xdr:cNvSpPr txBox="1"/>
      </xdr:nvSpPr>
      <xdr:spPr>
        <a:xfrm>
          <a:off x="9978940068" y="571501"/>
          <a:ext cx="2066925" cy="2738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fld id="{1B9C1B22-A08E-43D7-AC07-4867BE269D36}" type="TxLink">
            <a:rPr lang="fa-IR" sz="1100" b="0" i="0" u="none" strike="noStrike">
              <a:solidFill>
                <a:srgbClr val="000000"/>
              </a:solidFill>
              <a:latin typeface="Garamond"/>
            </a:rPr>
            <a:pPr algn="r" rtl="1"/>
            <a:t>شماره گزارش: NA-MQST-001</a:t>
          </a:fld>
          <a:endParaRPr lang="en-US" sz="1100">
            <a:latin typeface="Garamond" panose="02020404030301010803" pitchFamily="18" charset="0"/>
          </a:endParaRPr>
        </a:p>
      </xdr:txBody>
    </xdr:sp>
    <xdr:clientData/>
  </xdr:twoCellAnchor>
  <xdr:twoCellAnchor>
    <xdr:from>
      <xdr:col>10</xdr:col>
      <xdr:colOff>469107</xdr:colOff>
      <xdr:row>2</xdr:row>
      <xdr:rowOff>250034</xdr:rowOff>
    </xdr:from>
    <xdr:to>
      <xdr:col>14</xdr:col>
      <xdr:colOff>211932</xdr:colOff>
      <xdr:row>3</xdr:row>
      <xdr:rowOff>219078</xdr:rowOff>
    </xdr:to>
    <xdr:sp macro="" textlink="CSH!$R$5">
      <xdr:nvSpPr>
        <xdr:cNvPr id="5" name="TextBox 4">
          <a:extLst>
            <a:ext uri="{FF2B5EF4-FFF2-40B4-BE49-F238E27FC236}">
              <a16:creationId xmlns:a16="http://schemas.microsoft.com/office/drawing/2014/main" id="{E71C32A2-DAF7-4F4A-BFBF-7A40B45D37CB}"/>
            </a:ext>
          </a:extLst>
        </xdr:cNvPr>
        <xdr:cNvSpPr txBox="1"/>
      </xdr:nvSpPr>
      <xdr:spPr>
        <a:xfrm>
          <a:off x="9978940068" y="859634"/>
          <a:ext cx="2066925" cy="273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fld id="{49649022-E0BB-4939-BAE2-298488E621CD}" type="TxLink">
            <a:rPr lang="fa-IR" sz="1100" b="0" i="0" u="none" strike="noStrike">
              <a:solidFill>
                <a:srgbClr val="000000"/>
              </a:solidFill>
              <a:latin typeface="Garamond"/>
            </a:rPr>
            <a:pPr algn="r" rtl="1"/>
            <a:t>بازنگری: 0a-IFC</a:t>
          </a:fld>
          <a:endParaRPr lang="en-US" sz="1100">
            <a:latin typeface="Garamond" panose="02020404030301010803" pitchFamily="18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514350</xdr:colOff>
      <xdr:row>0</xdr:row>
      <xdr:rowOff>0</xdr:rowOff>
    </xdr:from>
    <xdr:to>
      <xdr:col>9</xdr:col>
      <xdr:colOff>219075</xdr:colOff>
      <xdr:row>0</xdr:row>
      <xdr:rowOff>278607</xdr:rowOff>
    </xdr:to>
    <xdr:sp macro="" textlink="CSH!$R$1">
      <xdr:nvSpPr>
        <xdr:cNvPr id="2" name="TextBox 1">
          <a:extLst>
            <a:ext uri="{FF2B5EF4-FFF2-40B4-BE49-F238E27FC236}">
              <a16:creationId xmlns:a16="http://schemas.microsoft.com/office/drawing/2014/main" id="{988BC6BF-8AC0-4382-A7D1-139D6E41636C}"/>
            </a:ext>
          </a:extLst>
        </xdr:cNvPr>
        <xdr:cNvSpPr txBox="1"/>
      </xdr:nvSpPr>
      <xdr:spPr>
        <a:xfrm>
          <a:off x="9981980925" y="0"/>
          <a:ext cx="2066925" cy="2786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fld id="{4556A600-C6C9-4A68-9405-7893A7E93AAE}" type="TxLink">
            <a:rPr lang="fa-IR" sz="1100" b="0" i="0" u="none" strike="noStrike">
              <a:solidFill>
                <a:srgbClr val="000000"/>
              </a:solidFill>
              <a:latin typeface="Garamond"/>
            </a:rPr>
            <a:pPr algn="r" rtl="1"/>
            <a:t>شماره قرارداد: NA-XXX-C-001</a:t>
          </a:fld>
          <a:endParaRPr lang="en-US" sz="1100">
            <a:latin typeface="Garamond" panose="02020404030301010803" pitchFamily="18" charset="0"/>
          </a:endParaRPr>
        </a:p>
      </xdr:txBody>
    </xdr:sp>
    <xdr:clientData/>
  </xdr:twoCellAnchor>
  <xdr:twoCellAnchor>
    <xdr:from>
      <xdr:col>6</xdr:col>
      <xdr:colOff>526257</xdr:colOff>
      <xdr:row>0</xdr:row>
      <xdr:rowOff>283370</xdr:rowOff>
    </xdr:from>
    <xdr:to>
      <xdr:col>9</xdr:col>
      <xdr:colOff>230982</xdr:colOff>
      <xdr:row>1</xdr:row>
      <xdr:rowOff>252414</xdr:rowOff>
    </xdr:to>
    <xdr:sp macro="" textlink="CSH!$R$3">
      <xdr:nvSpPr>
        <xdr:cNvPr id="3" name="TextBox 2">
          <a:extLst>
            <a:ext uri="{FF2B5EF4-FFF2-40B4-BE49-F238E27FC236}">
              <a16:creationId xmlns:a16="http://schemas.microsoft.com/office/drawing/2014/main" id="{A3131CA7-0815-4D98-98E0-F8941DB7C3DF}"/>
            </a:ext>
          </a:extLst>
        </xdr:cNvPr>
        <xdr:cNvSpPr txBox="1"/>
      </xdr:nvSpPr>
      <xdr:spPr>
        <a:xfrm>
          <a:off x="9981969018" y="283370"/>
          <a:ext cx="2066925" cy="273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fld id="{194CB7D4-B314-4D85-9087-00596A0E380C}" type="TxLink">
            <a:rPr lang="fa-IR" sz="1100" b="0" i="0" u="none" strike="noStrike">
              <a:solidFill>
                <a:srgbClr val="000000"/>
              </a:solidFill>
              <a:latin typeface="Garamond"/>
            </a:rPr>
            <a:pPr algn="r" rtl="1"/>
            <a:t>تاریخ گزارش: 1402/06/12</a:t>
          </a:fld>
          <a:endParaRPr lang="en-US" sz="1100">
            <a:latin typeface="Garamond" panose="02020404030301010803" pitchFamily="18" charset="0"/>
          </a:endParaRPr>
        </a:p>
      </xdr:txBody>
    </xdr:sp>
    <xdr:clientData/>
  </xdr:twoCellAnchor>
  <xdr:twoCellAnchor>
    <xdr:from>
      <xdr:col>6</xdr:col>
      <xdr:colOff>526257</xdr:colOff>
      <xdr:row>1</xdr:row>
      <xdr:rowOff>266701</xdr:rowOff>
    </xdr:from>
    <xdr:to>
      <xdr:col>9</xdr:col>
      <xdr:colOff>230982</xdr:colOff>
      <xdr:row>2</xdr:row>
      <xdr:rowOff>235746</xdr:rowOff>
    </xdr:to>
    <xdr:sp macro="" textlink="CSH!$R$4">
      <xdr:nvSpPr>
        <xdr:cNvPr id="4" name="TextBox 3">
          <a:extLst>
            <a:ext uri="{FF2B5EF4-FFF2-40B4-BE49-F238E27FC236}">
              <a16:creationId xmlns:a16="http://schemas.microsoft.com/office/drawing/2014/main" id="{8B531803-4F7B-44F2-88C1-31CB160ABAD9}"/>
            </a:ext>
          </a:extLst>
        </xdr:cNvPr>
        <xdr:cNvSpPr txBox="1"/>
      </xdr:nvSpPr>
      <xdr:spPr>
        <a:xfrm>
          <a:off x="9981969018" y="571501"/>
          <a:ext cx="2066925" cy="2738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fld id="{1B9C1B22-A08E-43D7-AC07-4867BE269D36}" type="TxLink">
            <a:rPr lang="fa-IR" sz="1100" b="0" i="0" u="none" strike="noStrike">
              <a:solidFill>
                <a:srgbClr val="000000"/>
              </a:solidFill>
              <a:latin typeface="Garamond"/>
            </a:rPr>
            <a:pPr algn="r" rtl="1"/>
            <a:t>شماره گزارش: NA-MQST-001</a:t>
          </a:fld>
          <a:endParaRPr lang="en-US" sz="1100">
            <a:latin typeface="Garamond" panose="02020404030301010803" pitchFamily="18" charset="0"/>
          </a:endParaRPr>
        </a:p>
      </xdr:txBody>
    </xdr:sp>
    <xdr:clientData/>
  </xdr:twoCellAnchor>
  <xdr:twoCellAnchor>
    <xdr:from>
      <xdr:col>6</xdr:col>
      <xdr:colOff>526257</xdr:colOff>
      <xdr:row>2</xdr:row>
      <xdr:rowOff>250034</xdr:rowOff>
    </xdr:from>
    <xdr:to>
      <xdr:col>9</xdr:col>
      <xdr:colOff>230982</xdr:colOff>
      <xdr:row>3</xdr:row>
      <xdr:rowOff>219078</xdr:rowOff>
    </xdr:to>
    <xdr:sp macro="" textlink="CSH!$R$5">
      <xdr:nvSpPr>
        <xdr:cNvPr id="5" name="TextBox 4">
          <a:extLst>
            <a:ext uri="{FF2B5EF4-FFF2-40B4-BE49-F238E27FC236}">
              <a16:creationId xmlns:a16="http://schemas.microsoft.com/office/drawing/2014/main" id="{92282D9D-588D-4EC3-9F92-4F5273093A19}"/>
            </a:ext>
          </a:extLst>
        </xdr:cNvPr>
        <xdr:cNvSpPr txBox="1"/>
      </xdr:nvSpPr>
      <xdr:spPr>
        <a:xfrm>
          <a:off x="9981969018" y="859634"/>
          <a:ext cx="2066925" cy="273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fld id="{49649022-E0BB-4939-BAE2-298488E621CD}" type="TxLink">
            <a:rPr lang="fa-IR" sz="1100" b="0" i="0" u="none" strike="noStrike">
              <a:solidFill>
                <a:srgbClr val="000000"/>
              </a:solidFill>
              <a:latin typeface="Garamond"/>
            </a:rPr>
            <a:pPr algn="r" rtl="1"/>
            <a:t>بازنگری: 0a-IFC</a:t>
          </a:fld>
          <a:endParaRPr lang="en-US" sz="1100">
            <a:latin typeface="Garamond" panose="02020404030301010803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0</xdr:row>
      <xdr:rowOff>0</xdr:rowOff>
    </xdr:from>
    <xdr:to>
      <xdr:col>9</xdr:col>
      <xdr:colOff>190500</xdr:colOff>
      <xdr:row>0</xdr:row>
      <xdr:rowOff>278607</xdr:rowOff>
    </xdr:to>
    <xdr:sp macro="" textlink="CSH!$R$1">
      <xdr:nvSpPr>
        <xdr:cNvPr id="2" name="TextBox 1">
          <a:extLst>
            <a:ext uri="{FF2B5EF4-FFF2-40B4-BE49-F238E27FC236}">
              <a16:creationId xmlns:a16="http://schemas.microsoft.com/office/drawing/2014/main" id="{33FD9FB7-4D34-4CBC-A915-D17B296B66D7}"/>
            </a:ext>
          </a:extLst>
        </xdr:cNvPr>
        <xdr:cNvSpPr txBox="1"/>
      </xdr:nvSpPr>
      <xdr:spPr>
        <a:xfrm>
          <a:off x="9982009500" y="0"/>
          <a:ext cx="2066925" cy="2786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fld id="{4556A600-C6C9-4A68-9405-7893A7E93AAE}" type="TxLink">
            <a:rPr lang="fa-IR" sz="1100" b="0" i="0" u="none" strike="noStrike">
              <a:solidFill>
                <a:srgbClr val="000000"/>
              </a:solidFill>
              <a:latin typeface="Garamond"/>
            </a:rPr>
            <a:pPr algn="r" rtl="1"/>
            <a:t>شماره قرارداد: NA-XXX-C-001</a:t>
          </a:fld>
          <a:endParaRPr lang="en-US" sz="1100">
            <a:latin typeface="Garamond" panose="02020404030301010803" pitchFamily="18" charset="0"/>
          </a:endParaRPr>
        </a:p>
      </xdr:txBody>
    </xdr:sp>
    <xdr:clientData/>
  </xdr:twoCellAnchor>
  <xdr:twoCellAnchor>
    <xdr:from>
      <xdr:col>7</xdr:col>
      <xdr:colOff>183357</xdr:colOff>
      <xdr:row>0</xdr:row>
      <xdr:rowOff>283370</xdr:rowOff>
    </xdr:from>
    <xdr:to>
      <xdr:col>9</xdr:col>
      <xdr:colOff>202407</xdr:colOff>
      <xdr:row>1</xdr:row>
      <xdr:rowOff>252414</xdr:rowOff>
    </xdr:to>
    <xdr:sp macro="" textlink="CSH!$R$3">
      <xdr:nvSpPr>
        <xdr:cNvPr id="3" name="TextBox 2">
          <a:extLst>
            <a:ext uri="{FF2B5EF4-FFF2-40B4-BE49-F238E27FC236}">
              <a16:creationId xmlns:a16="http://schemas.microsoft.com/office/drawing/2014/main" id="{267F2314-5A54-4AD2-8667-9DFB9453668B}"/>
            </a:ext>
          </a:extLst>
        </xdr:cNvPr>
        <xdr:cNvSpPr txBox="1"/>
      </xdr:nvSpPr>
      <xdr:spPr>
        <a:xfrm>
          <a:off x="9981997593" y="283370"/>
          <a:ext cx="2066925" cy="273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fld id="{194CB7D4-B314-4D85-9087-00596A0E380C}" type="TxLink">
            <a:rPr lang="fa-IR" sz="1100" b="0" i="0" u="none" strike="noStrike">
              <a:solidFill>
                <a:srgbClr val="000000"/>
              </a:solidFill>
              <a:latin typeface="Garamond"/>
            </a:rPr>
            <a:pPr algn="r" rtl="1"/>
            <a:t>تاریخ گزارش: 1402/06/12</a:t>
          </a:fld>
          <a:endParaRPr lang="en-US" sz="1100">
            <a:latin typeface="Garamond" panose="02020404030301010803" pitchFamily="18" charset="0"/>
          </a:endParaRPr>
        </a:p>
      </xdr:txBody>
    </xdr:sp>
    <xdr:clientData/>
  </xdr:twoCellAnchor>
  <xdr:twoCellAnchor>
    <xdr:from>
      <xdr:col>7</xdr:col>
      <xdr:colOff>183357</xdr:colOff>
      <xdr:row>1</xdr:row>
      <xdr:rowOff>266701</xdr:rowOff>
    </xdr:from>
    <xdr:to>
      <xdr:col>9</xdr:col>
      <xdr:colOff>202407</xdr:colOff>
      <xdr:row>2</xdr:row>
      <xdr:rowOff>235746</xdr:rowOff>
    </xdr:to>
    <xdr:sp macro="" textlink="CSH!$R$4">
      <xdr:nvSpPr>
        <xdr:cNvPr id="4" name="TextBox 3">
          <a:extLst>
            <a:ext uri="{FF2B5EF4-FFF2-40B4-BE49-F238E27FC236}">
              <a16:creationId xmlns:a16="http://schemas.microsoft.com/office/drawing/2014/main" id="{7D40A50B-5A04-4CCC-B0AA-F94467E2934C}"/>
            </a:ext>
          </a:extLst>
        </xdr:cNvPr>
        <xdr:cNvSpPr txBox="1"/>
      </xdr:nvSpPr>
      <xdr:spPr>
        <a:xfrm>
          <a:off x="9981997593" y="571501"/>
          <a:ext cx="2066925" cy="2738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fld id="{1B9C1B22-A08E-43D7-AC07-4867BE269D36}" type="TxLink">
            <a:rPr lang="fa-IR" sz="1100" b="0" i="0" u="none" strike="noStrike">
              <a:solidFill>
                <a:srgbClr val="000000"/>
              </a:solidFill>
              <a:latin typeface="Garamond"/>
            </a:rPr>
            <a:pPr algn="r" rtl="1"/>
            <a:t>شماره گزارش: NA-MQST-001</a:t>
          </a:fld>
          <a:endParaRPr lang="en-US" sz="1100">
            <a:latin typeface="Garamond" panose="02020404030301010803" pitchFamily="18" charset="0"/>
          </a:endParaRPr>
        </a:p>
      </xdr:txBody>
    </xdr:sp>
    <xdr:clientData/>
  </xdr:twoCellAnchor>
  <xdr:twoCellAnchor>
    <xdr:from>
      <xdr:col>7</xdr:col>
      <xdr:colOff>183357</xdr:colOff>
      <xdr:row>2</xdr:row>
      <xdr:rowOff>250034</xdr:rowOff>
    </xdr:from>
    <xdr:to>
      <xdr:col>9</xdr:col>
      <xdr:colOff>202407</xdr:colOff>
      <xdr:row>3</xdr:row>
      <xdr:rowOff>219078</xdr:rowOff>
    </xdr:to>
    <xdr:sp macro="" textlink="CSH!$R$5">
      <xdr:nvSpPr>
        <xdr:cNvPr id="5" name="TextBox 4">
          <a:extLst>
            <a:ext uri="{FF2B5EF4-FFF2-40B4-BE49-F238E27FC236}">
              <a16:creationId xmlns:a16="http://schemas.microsoft.com/office/drawing/2014/main" id="{FF0C32F0-8D07-4C12-B79E-8615D4D393BC}"/>
            </a:ext>
          </a:extLst>
        </xdr:cNvPr>
        <xdr:cNvSpPr txBox="1"/>
      </xdr:nvSpPr>
      <xdr:spPr>
        <a:xfrm>
          <a:off x="9981997593" y="859634"/>
          <a:ext cx="2066925" cy="273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fld id="{49649022-E0BB-4939-BAE2-298488E621CD}" type="TxLink">
            <a:rPr lang="fa-IR" sz="1100" b="0" i="0" u="none" strike="noStrike">
              <a:solidFill>
                <a:srgbClr val="000000"/>
              </a:solidFill>
              <a:latin typeface="Garamond"/>
            </a:rPr>
            <a:pPr algn="r" rtl="1"/>
            <a:t>بازنگری: 0a-IFC</a:t>
          </a:fld>
          <a:endParaRPr lang="en-US" sz="1100">
            <a:latin typeface="Garamond" panose="02020404030301010803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111</xdr:row>
      <xdr:rowOff>0</xdr:rowOff>
    </xdr:from>
    <xdr:to>
      <xdr:col>19</xdr:col>
      <xdr:colOff>174861</xdr:colOff>
      <xdr:row>143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5BC37A-C8B4-4684-9D6D-1A5C9A8800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120175"/>
          <a:ext cx="5508861" cy="61531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11</xdr:col>
      <xdr:colOff>231321</xdr:colOff>
      <xdr:row>108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680A1EC-E444-4D50-8C8B-EBD571AEB4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3129200"/>
          <a:ext cx="3384096" cy="365760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88</xdr:row>
      <xdr:rowOff>133803</xdr:rowOff>
    </xdr:from>
    <xdr:to>
      <xdr:col>27</xdr:col>
      <xdr:colOff>199828</xdr:colOff>
      <xdr:row>106</xdr:row>
      <xdr:rowOff>75879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AD2B7C9-9532-45DA-AAC3-C447FB8DBB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1375" y="43082028"/>
          <a:ext cx="4009828" cy="3371076"/>
        </a:xfrm>
        <a:prstGeom prst="rect">
          <a:avLst/>
        </a:prstGeom>
      </xdr:spPr>
    </xdr:pic>
    <xdr:clientData/>
  </xdr:twoCellAnchor>
  <xdr:twoCellAnchor editAs="oneCell">
    <xdr:from>
      <xdr:col>29</xdr:col>
      <xdr:colOff>210003</xdr:colOff>
      <xdr:row>88</xdr:row>
      <xdr:rowOff>142875</xdr:rowOff>
    </xdr:from>
    <xdr:to>
      <xdr:col>44</xdr:col>
      <xdr:colOff>99887</xdr:colOff>
      <xdr:row>106</xdr:row>
      <xdr:rowOff>80283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781AE20-DE38-48EE-8A58-21337CD340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1378" y="43091100"/>
          <a:ext cx="3947534" cy="33664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roduce\Report%20Sample\Client-Contract%20No-Date-Report%20Title-Serial%20No-Revision-FA-Prepared%20By.xlsx" TargetMode="External"/><Relationship Id="rId1" Type="http://schemas.openxmlformats.org/officeDocument/2006/relationships/externalLinkPath" Target="/Produce/Report%20Sample/Client-Contract%20No-Date-Report%20Title-Serial%20No-Revision-FA-Prepared%20B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SH"/>
      <sheetName val="PR"/>
      <sheetName val="CONT"/>
      <sheetName val="LCH"/>
      <sheetName val="PCH"/>
      <sheetName val="P"/>
      <sheetName val="L"/>
      <sheetName val="Formula"/>
      <sheetName val="Colo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>
            <v>1</v>
          </cell>
          <cell r="B1" t="str">
            <v>Sunday</v>
          </cell>
          <cell r="C1" t="str">
            <v>یکشنبه</v>
          </cell>
        </row>
        <row r="2">
          <cell r="A2">
            <v>2</v>
          </cell>
          <cell r="B2" t="str">
            <v>Monday</v>
          </cell>
          <cell r="C2" t="str">
            <v>دوشنبه</v>
          </cell>
        </row>
        <row r="3">
          <cell r="A3">
            <v>3</v>
          </cell>
          <cell r="B3" t="str">
            <v>Tuesday</v>
          </cell>
          <cell r="C3" t="str">
            <v>سه شنبه</v>
          </cell>
        </row>
        <row r="4">
          <cell r="A4">
            <v>4</v>
          </cell>
          <cell r="B4" t="str">
            <v>Wednesday</v>
          </cell>
          <cell r="C4" t="str">
            <v>چهار شنبه</v>
          </cell>
        </row>
        <row r="5">
          <cell r="A5">
            <v>5</v>
          </cell>
          <cell r="B5" t="str">
            <v>Thursday</v>
          </cell>
          <cell r="C5" t="str">
            <v>پنج شنبه</v>
          </cell>
        </row>
        <row r="6">
          <cell r="A6">
            <v>6</v>
          </cell>
          <cell r="B6" t="str">
            <v>Friday</v>
          </cell>
          <cell r="C6" t="str">
            <v>جمعه</v>
          </cell>
        </row>
        <row r="7">
          <cell r="A7">
            <v>7</v>
          </cell>
          <cell r="B7" t="str">
            <v>Saturday</v>
          </cell>
          <cell r="C7" t="str">
            <v>شنبه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7FB94-CD59-4919-8960-AB1B2A80A730}">
  <sheetPr>
    <tabColor rgb="FF0070C0"/>
  </sheetPr>
  <dimension ref="A1:U33"/>
  <sheetViews>
    <sheetView rightToLeft="1" view="pageBreakPreview" zoomScale="80" zoomScaleNormal="100" zoomScaleSheetLayoutView="80" workbookViewId="0">
      <pane ySplit="8" topLeftCell="A9" activePane="bottomLeft" state="frozen"/>
      <selection activeCell="D2" sqref="D2:K2"/>
      <selection pane="bottomLeft" activeCell="R6" sqref="R6"/>
    </sheetView>
  </sheetViews>
  <sheetFormatPr defaultRowHeight="18" outlineLevelCol="1" x14ac:dyDescent="0.25"/>
  <cols>
    <col min="1" max="2" width="4.7109375" style="585" customWidth="1"/>
    <col min="3" max="3" width="12.7109375" style="584" customWidth="1"/>
    <col min="4" max="5" width="12.7109375" style="583" customWidth="1"/>
    <col min="6" max="6" width="18.7109375" style="582" customWidth="1"/>
    <col min="7" max="7" width="12.7109375" style="582" customWidth="1"/>
    <col min="8" max="8" width="15.7109375" style="582" customWidth="1"/>
    <col min="9" max="9" width="10.7109375" style="582" customWidth="1"/>
    <col min="10" max="11" width="8.7109375" style="582" customWidth="1"/>
    <col min="12" max="12" width="4.7109375" style="582" bestFit="1" customWidth="1"/>
    <col min="13" max="14" width="12.7109375" style="582" customWidth="1"/>
    <col min="15" max="15" width="20.7109375" style="582" customWidth="1"/>
    <col min="16" max="16" width="9.140625" style="581" hidden="1" customWidth="1" outlineLevel="1"/>
    <col min="17" max="17" width="11" style="581" hidden="1" customWidth="1" outlineLevel="1"/>
    <col min="18" max="19" width="30.7109375" style="581" hidden="1" customWidth="1" outlineLevel="1"/>
    <col min="20" max="20" width="9.140625" style="581" hidden="1" customWidth="1" outlineLevel="1" collapsed="1"/>
    <col min="21" max="21" width="9.140625" style="581" collapsed="1"/>
    <col min="22" max="16384" width="9.140625" style="581"/>
  </cols>
  <sheetData>
    <row r="1" spans="1:18" ht="24" customHeight="1" x14ac:dyDescent="0.25">
      <c r="A1" s="670"/>
      <c r="B1" s="698"/>
      <c r="C1" s="698"/>
      <c r="D1" s="671"/>
      <c r="E1" s="680" t="s">
        <v>774</v>
      </c>
      <c r="F1" s="681"/>
      <c r="G1" s="681"/>
      <c r="H1" s="681"/>
      <c r="I1" s="681"/>
      <c r="J1" s="681"/>
      <c r="K1" s="681"/>
      <c r="L1" s="681"/>
      <c r="M1" s="682"/>
      <c r="N1" s="670"/>
      <c r="O1" s="671"/>
      <c r="Q1" s="601" t="s">
        <v>724</v>
      </c>
      <c r="R1" s="600" t="str">
        <f>Q1&amp;F8</f>
        <v>شماره قرارداد: NA-XXX-C-001</v>
      </c>
    </row>
    <row r="2" spans="1:18" ht="24" customHeight="1" x14ac:dyDescent="0.25">
      <c r="A2" s="672"/>
      <c r="B2" s="699"/>
      <c r="C2" s="699"/>
      <c r="D2" s="673"/>
      <c r="E2" s="658" t="s">
        <v>784</v>
      </c>
      <c r="F2" s="659"/>
      <c r="G2" s="659"/>
      <c r="H2" s="659"/>
      <c r="I2" s="659"/>
      <c r="J2" s="659"/>
      <c r="K2" s="659"/>
      <c r="L2" s="659"/>
      <c r="M2" s="660"/>
      <c r="N2" s="672"/>
      <c r="O2" s="673"/>
      <c r="Q2" s="601" t="s">
        <v>723</v>
      </c>
      <c r="R2" s="600" t="str">
        <f>Q2&amp;G7</f>
        <v>تاریخ گزارش: تاریخ</v>
      </c>
    </row>
    <row r="3" spans="1:18" ht="24" customHeight="1" x14ac:dyDescent="0.25">
      <c r="A3" s="672"/>
      <c r="B3" s="699"/>
      <c r="C3" s="699"/>
      <c r="D3" s="673"/>
      <c r="E3" s="658" t="s">
        <v>778</v>
      </c>
      <c r="F3" s="659"/>
      <c r="G3" s="659"/>
      <c r="H3" s="659"/>
      <c r="I3" s="659"/>
      <c r="J3" s="659"/>
      <c r="K3" s="659"/>
      <c r="L3" s="659"/>
      <c r="M3" s="660"/>
      <c r="N3" s="672"/>
      <c r="O3" s="673"/>
      <c r="Q3" s="601" t="s">
        <v>723</v>
      </c>
      <c r="R3" s="600" t="str">
        <f>Q3&amp;G8</f>
        <v>تاریخ گزارش: 1402/06/12</v>
      </c>
    </row>
    <row r="4" spans="1:18" ht="24" customHeight="1" x14ac:dyDescent="0.25">
      <c r="A4" s="672"/>
      <c r="B4" s="699"/>
      <c r="C4" s="699"/>
      <c r="D4" s="673"/>
      <c r="E4" s="658" t="s">
        <v>785</v>
      </c>
      <c r="F4" s="659"/>
      <c r="G4" s="659"/>
      <c r="H4" s="659"/>
      <c r="I4" s="659"/>
      <c r="J4" s="659"/>
      <c r="K4" s="659"/>
      <c r="L4" s="659"/>
      <c r="M4" s="660"/>
      <c r="N4" s="672"/>
      <c r="O4" s="673"/>
      <c r="Q4" s="601" t="s">
        <v>722</v>
      </c>
      <c r="R4" s="600" t="str">
        <f>Q4&amp;M8&amp;"-"&amp;H8&amp;"-"&amp;I8</f>
        <v>شماره گزارش: NA-MQST-001</v>
      </c>
    </row>
    <row r="5" spans="1:18" ht="30" x14ac:dyDescent="0.55000000000000004">
      <c r="A5" s="695" t="str">
        <f>E1</f>
        <v>کارفرما: شرکت ملی نفت ایران</v>
      </c>
      <c r="B5" s="696"/>
      <c r="C5" s="696"/>
      <c r="D5" s="697"/>
      <c r="E5" s="683" t="s">
        <v>775</v>
      </c>
      <c r="F5" s="684"/>
      <c r="G5" s="684"/>
      <c r="H5" s="684"/>
      <c r="I5" s="684"/>
      <c r="J5" s="684"/>
      <c r="K5" s="684"/>
      <c r="L5" s="684"/>
      <c r="M5" s="685"/>
      <c r="N5" s="672"/>
      <c r="O5" s="673"/>
      <c r="Q5" s="601" t="s">
        <v>721</v>
      </c>
      <c r="R5" s="600" t="str">
        <f>Q5&amp;J8&amp;"-"&amp;K8</f>
        <v>بازنگری: 0a-IFC</v>
      </c>
    </row>
    <row r="6" spans="1:18" ht="30" x14ac:dyDescent="0.25">
      <c r="A6" s="670"/>
      <c r="B6" s="698"/>
      <c r="C6" s="698"/>
      <c r="D6" s="671"/>
      <c r="E6" s="686" t="str">
        <f>CONT!G8</f>
        <v>جلد گزارش</v>
      </c>
      <c r="F6" s="687"/>
      <c r="G6" s="687"/>
      <c r="H6" s="687"/>
      <c r="I6" s="687"/>
      <c r="J6" s="687"/>
      <c r="K6" s="687"/>
      <c r="L6" s="687"/>
      <c r="M6" s="688"/>
      <c r="N6" s="672"/>
      <c r="O6" s="673"/>
    </row>
    <row r="7" spans="1:18" s="596" customFormat="1" ht="39.950000000000003" customHeight="1" x14ac:dyDescent="0.25">
      <c r="A7" s="674" t="str">
        <f>E2</f>
        <v xml:space="preserve">متقاضی عضویت: </v>
      </c>
      <c r="B7" s="678"/>
      <c r="C7" s="678"/>
      <c r="D7" s="675"/>
      <c r="E7" s="599" t="s">
        <v>720</v>
      </c>
      <c r="F7" s="598" t="s">
        <v>719</v>
      </c>
      <c r="G7" s="598" t="s">
        <v>718</v>
      </c>
      <c r="H7" s="598" t="s">
        <v>717</v>
      </c>
      <c r="I7" s="598" t="s">
        <v>716</v>
      </c>
      <c r="J7" s="598" t="s">
        <v>706</v>
      </c>
      <c r="K7" s="598" t="s">
        <v>787</v>
      </c>
      <c r="L7" s="598" t="s">
        <v>715</v>
      </c>
      <c r="M7" s="597" t="s">
        <v>714</v>
      </c>
      <c r="N7" s="674" t="str">
        <f>E3</f>
        <v>مشاور: نادر آرمیان</v>
      </c>
      <c r="O7" s="675"/>
    </row>
    <row r="8" spans="1:18" ht="20.100000000000001" customHeight="1" x14ac:dyDescent="0.25">
      <c r="A8" s="676"/>
      <c r="B8" s="679"/>
      <c r="C8" s="679"/>
      <c r="D8" s="677"/>
      <c r="E8" s="595" t="s">
        <v>713</v>
      </c>
      <c r="F8" s="593" t="s">
        <v>786</v>
      </c>
      <c r="G8" s="594" t="str">
        <f>D28</f>
        <v>1402/06/12</v>
      </c>
      <c r="H8" s="593" t="s">
        <v>776</v>
      </c>
      <c r="I8" s="593" t="s">
        <v>712</v>
      </c>
      <c r="J8" s="593" t="str">
        <f>A28</f>
        <v>0a</v>
      </c>
      <c r="K8" s="593" t="str">
        <f>B28</f>
        <v>IFC</v>
      </c>
      <c r="L8" s="593" t="s">
        <v>711</v>
      </c>
      <c r="M8" s="592" t="s">
        <v>710</v>
      </c>
      <c r="N8" s="676"/>
      <c r="O8" s="677"/>
    </row>
    <row r="9" spans="1:18" ht="20.100000000000001" customHeight="1" x14ac:dyDescent="0.25">
      <c r="A9" s="591"/>
      <c r="B9" s="591"/>
      <c r="C9" s="590"/>
      <c r="D9" s="589"/>
      <c r="E9" s="589"/>
      <c r="F9" s="588"/>
      <c r="G9" s="588"/>
      <c r="H9" s="588"/>
      <c r="I9" s="588"/>
      <c r="J9" s="588"/>
      <c r="K9" s="588"/>
      <c r="L9" s="588"/>
      <c r="M9" s="588"/>
      <c r="N9" s="588"/>
      <c r="O9" s="588"/>
    </row>
    <row r="10" spans="1:18" ht="20.100000000000001" customHeight="1" x14ac:dyDescent="0.25">
      <c r="A10" s="591"/>
      <c r="B10" s="591"/>
      <c r="C10" s="590"/>
      <c r="D10" s="589"/>
      <c r="E10" s="589"/>
      <c r="F10" s="588"/>
      <c r="G10" s="588"/>
      <c r="H10" s="588"/>
      <c r="I10" s="588"/>
      <c r="J10" s="588"/>
      <c r="K10" s="588"/>
      <c r="L10" s="588"/>
      <c r="M10" s="588"/>
      <c r="N10" s="588"/>
      <c r="O10" s="588"/>
    </row>
    <row r="11" spans="1:18" ht="20.100000000000001" customHeight="1" x14ac:dyDescent="0.25">
      <c r="A11" s="591"/>
      <c r="B11" s="591"/>
      <c r="C11" s="590"/>
      <c r="D11" s="589"/>
      <c r="E11" s="589"/>
      <c r="F11" s="588"/>
      <c r="G11" s="588"/>
      <c r="H11" s="588"/>
      <c r="I11" s="588"/>
      <c r="J11" s="588"/>
      <c r="K11" s="588"/>
      <c r="L11" s="588"/>
      <c r="M11" s="588"/>
      <c r="N11" s="588"/>
      <c r="O11" s="588"/>
    </row>
    <row r="12" spans="1:18" ht="20.100000000000001" customHeight="1" x14ac:dyDescent="0.25">
      <c r="A12" s="591"/>
      <c r="B12" s="591"/>
      <c r="C12" s="590"/>
      <c r="D12" s="589"/>
      <c r="E12" s="589"/>
      <c r="F12" s="588"/>
      <c r="G12" s="588"/>
      <c r="H12" s="588"/>
      <c r="I12" s="588"/>
      <c r="J12" s="588"/>
      <c r="K12" s="588"/>
      <c r="L12" s="588"/>
      <c r="M12" s="588"/>
      <c r="N12" s="588"/>
      <c r="O12" s="588"/>
    </row>
    <row r="13" spans="1:18" ht="20.100000000000001" customHeight="1" x14ac:dyDescent="0.25">
      <c r="A13" s="591"/>
      <c r="B13" s="591"/>
      <c r="C13" s="590"/>
      <c r="D13" s="589"/>
      <c r="E13" s="589"/>
      <c r="F13" s="588"/>
      <c r="G13" s="588"/>
      <c r="H13" s="588"/>
      <c r="I13" s="588"/>
      <c r="J13" s="588"/>
      <c r="K13" s="588"/>
      <c r="L13" s="588"/>
      <c r="M13" s="588"/>
      <c r="N13" s="588"/>
      <c r="O13" s="588"/>
    </row>
    <row r="14" spans="1:18" ht="20.100000000000001" customHeight="1" x14ac:dyDescent="0.25">
      <c r="A14" s="591"/>
      <c r="B14" s="591"/>
      <c r="C14" s="590"/>
      <c r="D14" s="589"/>
      <c r="E14" s="589"/>
      <c r="F14" s="588"/>
      <c r="G14" s="588"/>
      <c r="H14" s="588"/>
      <c r="I14" s="588"/>
      <c r="J14" s="588"/>
      <c r="K14" s="588"/>
      <c r="L14" s="588"/>
      <c r="M14" s="588"/>
      <c r="N14" s="588"/>
      <c r="O14" s="588"/>
    </row>
    <row r="15" spans="1:18" ht="20.100000000000001" customHeight="1" x14ac:dyDescent="0.25">
      <c r="A15" s="591"/>
      <c r="B15" s="591"/>
      <c r="C15" s="590"/>
      <c r="D15" s="589"/>
      <c r="E15" s="589"/>
      <c r="F15" s="588"/>
      <c r="G15" s="588"/>
      <c r="H15" s="588"/>
      <c r="I15" s="588"/>
      <c r="J15" s="588"/>
      <c r="K15" s="588"/>
      <c r="L15" s="588"/>
      <c r="M15" s="588"/>
      <c r="N15" s="588"/>
      <c r="O15" s="588"/>
    </row>
    <row r="16" spans="1:18" ht="20.100000000000001" customHeight="1" x14ac:dyDescent="0.25">
      <c r="A16" s="591"/>
      <c r="B16" s="591"/>
      <c r="C16" s="590"/>
      <c r="D16" s="589"/>
      <c r="E16" s="589"/>
      <c r="F16" s="588"/>
      <c r="G16" s="588"/>
      <c r="H16" s="588"/>
      <c r="I16" s="588"/>
      <c r="J16" s="588"/>
      <c r="K16" s="588"/>
      <c r="L16" s="588"/>
      <c r="M16" s="588"/>
      <c r="N16" s="588"/>
      <c r="O16" s="588"/>
    </row>
    <row r="17" spans="1:15" ht="20.100000000000001" customHeight="1" x14ac:dyDescent="0.25">
      <c r="A17" s="591"/>
      <c r="B17" s="591"/>
      <c r="C17" s="590"/>
      <c r="D17" s="589"/>
      <c r="E17" s="589"/>
      <c r="F17" s="588"/>
      <c r="G17" s="588"/>
      <c r="H17" s="588"/>
      <c r="I17" s="588"/>
      <c r="J17" s="588"/>
      <c r="K17" s="588"/>
      <c r="L17" s="588"/>
      <c r="M17" s="588"/>
      <c r="N17" s="588"/>
      <c r="O17" s="588"/>
    </row>
    <row r="18" spans="1:15" ht="20.100000000000001" customHeight="1" x14ac:dyDescent="0.25">
      <c r="A18" s="591"/>
      <c r="B18" s="591"/>
      <c r="C18" s="590"/>
      <c r="D18" s="589"/>
      <c r="E18" s="589"/>
      <c r="F18" s="588"/>
      <c r="G18" s="588"/>
      <c r="H18" s="588"/>
      <c r="I18" s="588"/>
      <c r="J18" s="588"/>
      <c r="K18" s="588"/>
      <c r="L18" s="588"/>
      <c r="M18" s="588"/>
      <c r="N18" s="588"/>
      <c r="O18" s="588"/>
    </row>
    <row r="19" spans="1:15" ht="20.100000000000001" customHeight="1" x14ac:dyDescent="0.25">
      <c r="A19" s="591"/>
      <c r="B19" s="591"/>
      <c r="C19" s="590"/>
      <c r="D19" s="589"/>
      <c r="E19" s="589"/>
      <c r="F19" s="588"/>
      <c r="G19" s="588"/>
      <c r="H19" s="588"/>
      <c r="I19" s="588"/>
      <c r="J19" s="588"/>
      <c r="K19" s="588"/>
      <c r="L19" s="588"/>
      <c r="M19" s="588"/>
      <c r="N19" s="588"/>
      <c r="O19" s="588"/>
    </row>
    <row r="20" spans="1:15" ht="20.100000000000001" customHeight="1" x14ac:dyDescent="0.25">
      <c r="A20" s="591"/>
      <c r="B20" s="591"/>
      <c r="C20" s="590"/>
      <c r="D20" s="589"/>
      <c r="E20" s="589"/>
      <c r="F20" s="588"/>
      <c r="G20" s="588"/>
      <c r="H20" s="588"/>
      <c r="I20" s="588"/>
      <c r="J20" s="588"/>
      <c r="K20" s="588"/>
      <c r="L20" s="588"/>
      <c r="M20" s="588"/>
      <c r="N20" s="588"/>
      <c r="O20" s="588"/>
    </row>
    <row r="21" spans="1:15" ht="20.100000000000001" customHeight="1" x14ac:dyDescent="0.25">
      <c r="A21" s="591"/>
      <c r="B21" s="591"/>
      <c r="C21" s="590"/>
      <c r="D21" s="589"/>
      <c r="E21" s="589"/>
      <c r="F21" s="588"/>
      <c r="G21" s="588"/>
      <c r="H21" s="588"/>
      <c r="I21" s="588"/>
      <c r="J21" s="588"/>
      <c r="K21" s="588"/>
      <c r="L21" s="588"/>
      <c r="M21" s="588"/>
      <c r="N21" s="588"/>
      <c r="O21" s="588"/>
    </row>
    <row r="22" spans="1:15" ht="20.100000000000001" customHeight="1" x14ac:dyDescent="0.25">
      <c r="A22" s="591"/>
      <c r="B22" s="591"/>
      <c r="C22" s="590"/>
      <c r="D22" s="589"/>
      <c r="E22" s="589"/>
      <c r="F22" s="588"/>
      <c r="G22" s="588"/>
      <c r="H22" s="588"/>
      <c r="I22" s="588"/>
      <c r="J22" s="588"/>
      <c r="K22" s="588"/>
      <c r="L22" s="588"/>
      <c r="M22" s="588"/>
      <c r="N22" s="588"/>
      <c r="O22" s="588"/>
    </row>
    <row r="23" spans="1:15" ht="20.100000000000001" customHeight="1" x14ac:dyDescent="0.25">
      <c r="A23" s="591"/>
      <c r="B23" s="591"/>
      <c r="C23" s="590"/>
      <c r="D23" s="589"/>
      <c r="E23" s="589"/>
      <c r="F23" s="588"/>
      <c r="G23" s="588"/>
      <c r="H23" s="588"/>
      <c r="I23" s="588"/>
      <c r="J23" s="588"/>
      <c r="K23" s="588"/>
      <c r="L23" s="588"/>
      <c r="M23" s="588"/>
      <c r="N23" s="588"/>
      <c r="O23" s="588"/>
    </row>
    <row r="24" spans="1:15" ht="20.100000000000001" customHeight="1" x14ac:dyDescent="0.25">
      <c r="A24" s="591"/>
      <c r="B24" s="591"/>
      <c r="C24" s="590"/>
      <c r="D24" s="589"/>
      <c r="E24" s="589"/>
      <c r="F24" s="588"/>
      <c r="G24" s="588"/>
      <c r="H24" s="588"/>
      <c r="I24" s="588"/>
      <c r="J24" s="588"/>
      <c r="K24" s="588"/>
      <c r="L24" s="588"/>
      <c r="M24" s="588"/>
      <c r="N24" s="588"/>
      <c r="O24" s="588"/>
    </row>
    <row r="25" spans="1:15" ht="20.100000000000001" customHeight="1" x14ac:dyDescent="0.25">
      <c r="A25" s="591"/>
      <c r="B25" s="591"/>
      <c r="C25" s="590"/>
      <c r="D25" s="589"/>
      <c r="E25" s="589"/>
      <c r="F25" s="588"/>
      <c r="G25" s="588"/>
      <c r="H25" s="588"/>
      <c r="I25" s="588"/>
      <c r="J25" s="588"/>
      <c r="K25" s="588"/>
      <c r="L25" s="588"/>
      <c r="M25" s="588"/>
      <c r="N25" s="588"/>
      <c r="O25" s="588"/>
    </row>
    <row r="26" spans="1:15" ht="20.100000000000001" customHeight="1" x14ac:dyDescent="0.25">
      <c r="A26" s="591"/>
      <c r="B26" s="591"/>
      <c r="C26" s="590"/>
      <c r="D26" s="589"/>
      <c r="E26" s="589"/>
      <c r="F26" s="588"/>
      <c r="G26" s="588"/>
      <c r="H26" s="588"/>
      <c r="I26" s="588"/>
      <c r="J26" s="588"/>
      <c r="K26" s="588"/>
      <c r="L26" s="588"/>
      <c r="M26" s="588"/>
      <c r="N26" s="588"/>
      <c r="O26" s="588"/>
    </row>
    <row r="27" spans="1:15" ht="20.100000000000001" customHeight="1" x14ac:dyDescent="0.25">
      <c r="A27" s="591"/>
      <c r="B27" s="591"/>
      <c r="C27" s="590"/>
      <c r="D27" s="589"/>
      <c r="E27" s="589"/>
      <c r="F27" s="588"/>
      <c r="G27" s="588"/>
      <c r="H27" s="588"/>
      <c r="I27" s="588"/>
      <c r="J27" s="588"/>
      <c r="K27" s="588"/>
      <c r="L27" s="588"/>
      <c r="M27" s="588"/>
      <c r="N27" s="588"/>
      <c r="O27" s="588"/>
    </row>
    <row r="28" spans="1:15" ht="20.100000000000001" customHeight="1" x14ac:dyDescent="0.25">
      <c r="A28" s="689" t="s">
        <v>783</v>
      </c>
      <c r="B28" s="703" t="s">
        <v>788</v>
      </c>
      <c r="C28" s="693" t="str">
        <f>VLOOKUP(WEEKDAY(E28),[1]Formula!$A$1:$C$7,3)</f>
        <v>یکشنبه</v>
      </c>
      <c r="D28" s="691" t="str">
        <f>IF(E28=0,0,INT((E28-7385)/365.25)+1299&amp;"/"&amp;IF(MOD(IF(INT(MOD((E28-7385)*100,36525)/100)&lt;186,INT(INT(MOD((E28-7385)*100,36525)/100)/31),IF(MOD(
INT((E28-7385)/365.25),4)=0,INT((INT(MOD((E28-7385)*100,36525)/100)-186)/30)+6,IF(INT(MOD((E28-7385)*100,36525)/100)&lt;336,INT((INT(MOD((E28-7385)*100,36525)/100)-186)/30)+6,INT((INT(MOD((E28-7385)*100,36525)/100)-336)/29)+11))),12)+1&lt;10,"0"&amp;MOD(IF(INT(MOD((E28-7385)*100,36525)/100)&lt;186,INT(INT(MOD((E28-7385)*100,36525)/100)/31),IF(MOD(
INT((E28-7385)/365.25),4)=0,INT((INT(MOD((E28-7385)*100,36525)/100)-186)/30)+6,IF(INT(MOD((E28-7385)*100,36525)/100)&lt;336,INT((INT(MOD((E28-7385)*100,36525)/100)-186)/30)+6,INT((INT(MOD((E28-7385)*100,36525)/100)-336)/29)+11))),12)+1,MOD(IF(INT(MOD((E28-7385)*100,36525)/100)&lt;186,INT(INT(MOD((E28-7385)*100,36525)/100)/31),IF(MOD(
INT((E28-7385)/365.25),4)=0,INT((INT(MOD((E28-7385)*100,36525)/100)-186)/30)+6,IF(INT(MOD((E28-7385)*100,36525)/100)&lt;336,INT((INT(MOD((E28-7385)*100,36525)/100)-186)/30)+6,INT((INT(MOD((E28-7385)*100,36525)/100)-336)/29)+11))),12)+1)&amp;"/"&amp;IF(IF(INT(MOD((E28-7385)*100,36525)/100)&lt;186,MOD(INT(MOD((E28-7385)*100,36525)/100),31)+1,IF(MOD(INT((E28-7385)/365.25),4)=0,MOD(INT(MOD((E28-7385)*100,36525)/100)-186,30)+1,IF(INT(MOD((E28-7385)*100,36525)/100)&lt;336,MOD(INT(MOD((E28-7385)*100,36525)/100)-186,30)+1,MOD(INT(MOD((E28-7385)*100,36525)/100)-336,29)+1)))&lt;10,"0"&amp;IF(INT(MOD((E28-7385)*100,36525)/100)&lt;186,MOD(INT(MOD((E28-7385)*100,36525)/100),31)+1,IF(MOD(INT((E28-7385)/365.25),4)=0,MOD(INT(MOD((E28-7385)*100,36525)/100)-186,30)+1,IF(INT(MOD((E28-7385)*100,36525)/100)&lt;336,MOD(INT(MOD((E28-7385)*100,36525)/100)-186,30)+1,MOD(INT(MOD((E28-7385)*100,36525)/100)-336,29)+1))),IF(INT(MOD((E28-7385)*100,36525)/100)&lt;186,MOD(INT(MOD((E28-7385)*100,36525)/100),31)+1,IF(MOD(INT((E28-7385)/365.25),4)=0,MOD(INT(MOD((E28-7385)*100,36525)/100)-186,30)+1,IF(INT(MOD((E28-7385)*100,36525)/100)&lt;336,MOD(INT(MOD((E28-7385)*100,36525)/100)-186,30)+1,MOD(INT(MOD((E28-7385)*100,36525)/100)-336,29)+1)))))</f>
        <v>1402/06/12</v>
      </c>
      <c r="E28" s="705">
        <v>45172</v>
      </c>
      <c r="F28" s="666" t="s">
        <v>709</v>
      </c>
      <c r="G28" s="666"/>
      <c r="H28" s="700"/>
      <c r="I28" s="666"/>
      <c r="J28" s="666"/>
      <c r="K28" s="668"/>
      <c r="L28" s="666"/>
      <c r="M28" s="666"/>
      <c r="N28" s="666"/>
      <c r="O28" s="668"/>
    </row>
    <row r="29" spans="1:15" ht="20.100000000000001" customHeight="1" x14ac:dyDescent="0.25">
      <c r="A29" s="690"/>
      <c r="B29" s="704"/>
      <c r="C29" s="694"/>
      <c r="D29" s="692"/>
      <c r="E29" s="706"/>
      <c r="F29" s="667" t="s">
        <v>777</v>
      </c>
      <c r="G29" s="667"/>
      <c r="H29" s="701" t="s">
        <v>708</v>
      </c>
      <c r="I29" s="667"/>
      <c r="J29" s="667"/>
      <c r="K29" s="669"/>
      <c r="L29" s="667" t="s">
        <v>707</v>
      </c>
      <c r="M29" s="667"/>
      <c r="N29" s="667"/>
      <c r="O29" s="669"/>
    </row>
    <row r="30" spans="1:15" s="587" customFormat="1" ht="42" x14ac:dyDescent="0.25">
      <c r="A30" s="654" t="s">
        <v>706</v>
      </c>
      <c r="B30" s="655" t="s">
        <v>787</v>
      </c>
      <c r="C30" s="656" t="s">
        <v>705</v>
      </c>
      <c r="D30" s="656" t="s">
        <v>704</v>
      </c>
      <c r="E30" s="657" t="s">
        <v>703</v>
      </c>
      <c r="F30" s="664" t="s">
        <v>702</v>
      </c>
      <c r="G30" s="664"/>
      <c r="H30" s="702" t="s">
        <v>701</v>
      </c>
      <c r="I30" s="664"/>
      <c r="J30" s="664"/>
      <c r="K30" s="665"/>
      <c r="L30" s="664" t="s">
        <v>700</v>
      </c>
      <c r="M30" s="664"/>
      <c r="N30" s="664"/>
      <c r="O30" s="665"/>
    </row>
    <row r="31" spans="1:15" ht="19.5" x14ac:dyDescent="0.25">
      <c r="A31" s="661" t="s">
        <v>699</v>
      </c>
      <c r="B31" s="662"/>
      <c r="C31" s="662"/>
      <c r="D31" s="662"/>
      <c r="E31" s="662"/>
      <c r="F31" s="662"/>
      <c r="G31" s="662"/>
      <c r="H31" s="662"/>
      <c r="I31" s="662"/>
      <c r="J31" s="662"/>
      <c r="K31" s="662"/>
      <c r="L31" s="662"/>
      <c r="M31" s="662"/>
      <c r="N31" s="662"/>
      <c r="O31" s="663"/>
    </row>
    <row r="32" spans="1:15" x14ac:dyDescent="0.25">
      <c r="F32" s="581"/>
    </row>
    <row r="33" spans="3:12" x14ac:dyDescent="0.25">
      <c r="C33" s="586"/>
      <c r="L33" s="581"/>
    </row>
  </sheetData>
  <mergeCells count="27">
    <mergeCell ref="H28:K28"/>
    <mergeCell ref="H29:K29"/>
    <mergeCell ref="H30:K30"/>
    <mergeCell ref="B28:B29"/>
    <mergeCell ref="E28:E29"/>
    <mergeCell ref="A28:A29"/>
    <mergeCell ref="D28:D29"/>
    <mergeCell ref="C28:C29"/>
    <mergeCell ref="A5:D5"/>
    <mergeCell ref="A1:D4"/>
    <mergeCell ref="A6:D6"/>
    <mergeCell ref="E2:M2"/>
    <mergeCell ref="A31:O31"/>
    <mergeCell ref="F30:G30"/>
    <mergeCell ref="L30:O30"/>
    <mergeCell ref="F28:G28"/>
    <mergeCell ref="F29:G29"/>
    <mergeCell ref="L28:O28"/>
    <mergeCell ref="L29:O29"/>
    <mergeCell ref="N1:O6"/>
    <mergeCell ref="N7:O8"/>
    <mergeCell ref="A7:D8"/>
    <mergeCell ref="E1:M1"/>
    <mergeCell ref="E3:M3"/>
    <mergeCell ref="E5:M5"/>
    <mergeCell ref="E6:M6"/>
    <mergeCell ref="E4:M4"/>
  </mergeCells>
  <printOptions horizontalCentered="1"/>
  <pageMargins left="0" right="0" top="0" bottom="0.27559055118110237" header="0" footer="0"/>
  <pageSetup paperSize="9" scale="85" orientation="landscape" r:id="rId1"/>
  <headerFooter>
    <oddFooter xml:space="preserve">&amp;L&amp;"Garamond,Regular"&amp;10FO-AVL-001-0a
https://www.naderarmian.ir/na/avl/NIOC-140202122-MQST-001-0a-IFC-FA-NA.xlsx&amp;R&amp;"Garamond,Bold"&amp;10&amp;P / &amp;N
</oddFooter>
  </headerFooter>
  <ignoredErrors>
    <ignoredError sqref="I8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ECA42-CA48-4DBE-8A64-EE8B25E5882F}">
  <dimension ref="A1:BF110"/>
  <sheetViews>
    <sheetView rightToLeft="1" workbookViewId="0">
      <selection activeCell="C4" sqref="C4"/>
    </sheetView>
  </sheetViews>
  <sheetFormatPr defaultColWidth="8.85546875" defaultRowHeight="15" x14ac:dyDescent="0.25"/>
  <cols>
    <col min="1" max="1" width="6.42578125" style="12" bestFit="1" customWidth="1"/>
    <col min="2" max="2" width="3.85546875" style="16" bestFit="1" customWidth="1"/>
    <col min="3" max="5" width="4" style="16" bestFit="1" customWidth="1"/>
    <col min="6" max="7" width="3.85546875" style="16" bestFit="1" customWidth="1"/>
    <col min="8" max="10" width="4" style="16" bestFit="1" customWidth="1"/>
    <col min="11" max="12" width="3.85546875" style="16" bestFit="1" customWidth="1"/>
    <col min="13" max="15" width="4" style="16" bestFit="1" customWidth="1"/>
    <col min="16" max="17" width="3.85546875" style="16" bestFit="1" customWidth="1"/>
    <col min="18" max="20" width="4" style="16" bestFit="1" customWidth="1"/>
    <col min="21" max="22" width="3.85546875" style="27" bestFit="1" customWidth="1"/>
    <col min="23" max="26" width="4" style="27" bestFit="1" customWidth="1"/>
    <col min="27" max="27" width="4" style="30" bestFit="1" customWidth="1"/>
    <col min="28" max="28" width="4" style="16" bestFit="1" customWidth="1"/>
    <col min="29" max="29" width="4" style="30" bestFit="1" customWidth="1"/>
    <col min="30" max="30" width="4" style="16" bestFit="1" customWidth="1"/>
    <col min="31" max="31" width="3.85546875" style="30" bestFit="1" customWidth="1"/>
    <col min="32" max="32" width="3.85546875" style="16" bestFit="1" customWidth="1"/>
    <col min="33" max="33" width="4" style="30" bestFit="1" customWidth="1"/>
    <col min="34" max="34" width="4" style="16" bestFit="1" customWidth="1"/>
    <col min="35" max="35" width="4" style="30" bestFit="1" customWidth="1"/>
    <col min="36" max="36" width="4" style="16" bestFit="1" customWidth="1"/>
    <col min="37" max="37" width="4" style="30" bestFit="1" customWidth="1"/>
    <col min="38" max="39" width="3.85546875" style="16" bestFit="1" customWidth="1"/>
    <col min="40" max="42" width="4" style="16" bestFit="1" customWidth="1"/>
    <col min="43" max="44" width="3.85546875" style="16" bestFit="1" customWidth="1"/>
    <col min="45" max="47" width="4" style="16" bestFit="1" customWidth="1"/>
    <col min="48" max="49" width="3.85546875" style="16" bestFit="1" customWidth="1"/>
    <col min="50" max="52" width="4" style="16" bestFit="1" customWidth="1"/>
    <col min="53" max="54" width="3.85546875" style="16" bestFit="1" customWidth="1"/>
    <col min="55" max="57" width="4" style="16" bestFit="1" customWidth="1"/>
    <col min="58" max="58" width="3.85546875" style="16" bestFit="1" customWidth="1"/>
    <col min="59" max="16384" width="8.85546875" style="16"/>
  </cols>
  <sheetData>
    <row r="1" spans="1:46" ht="105" x14ac:dyDescent="0.25">
      <c r="B1" s="13" t="s">
        <v>18</v>
      </c>
      <c r="C1" s="13" t="s">
        <v>19</v>
      </c>
      <c r="D1" s="13" t="s">
        <v>20</v>
      </c>
      <c r="E1" s="13" t="s">
        <v>21</v>
      </c>
      <c r="F1" s="13" t="s">
        <v>22</v>
      </c>
      <c r="G1" s="13" t="s">
        <v>23</v>
      </c>
      <c r="H1" s="13" t="s">
        <v>24</v>
      </c>
      <c r="I1" s="13" t="s">
        <v>25</v>
      </c>
      <c r="J1" s="13" t="s">
        <v>26</v>
      </c>
      <c r="K1" s="13" t="s">
        <v>27</v>
      </c>
      <c r="L1" s="13" t="s">
        <v>28</v>
      </c>
      <c r="M1" s="13" t="s">
        <v>29</v>
      </c>
      <c r="N1" s="13" t="s">
        <v>30</v>
      </c>
      <c r="O1" s="13" t="s">
        <v>31</v>
      </c>
      <c r="P1" s="13" t="s">
        <v>32</v>
      </c>
      <c r="Q1" s="13" t="s">
        <v>33</v>
      </c>
      <c r="R1" s="13" t="s">
        <v>34</v>
      </c>
      <c r="S1" s="13" t="s">
        <v>35</v>
      </c>
      <c r="T1" s="13" t="s">
        <v>36</v>
      </c>
      <c r="U1" s="13" t="s">
        <v>37</v>
      </c>
      <c r="V1" s="13" t="s">
        <v>38</v>
      </c>
      <c r="W1" s="13" t="s">
        <v>39</v>
      </c>
      <c r="X1" s="13"/>
      <c r="Y1" s="14" t="s">
        <v>40</v>
      </c>
      <c r="Z1" s="14" t="s">
        <v>41</v>
      </c>
      <c r="AA1" s="14" t="s">
        <v>42</v>
      </c>
      <c r="AB1" s="14" t="s">
        <v>43</v>
      </c>
      <c r="AC1" s="14" t="s">
        <v>44</v>
      </c>
      <c r="AD1" s="14" t="s">
        <v>45</v>
      </c>
      <c r="AE1" s="14" t="s">
        <v>46</v>
      </c>
      <c r="AF1" s="14" t="s">
        <v>40</v>
      </c>
      <c r="AG1" s="14" t="s">
        <v>41</v>
      </c>
      <c r="AH1" s="14" t="s">
        <v>42</v>
      </c>
      <c r="AI1" s="14" t="s">
        <v>43</v>
      </c>
      <c r="AJ1" s="14" t="s">
        <v>44</v>
      </c>
      <c r="AK1" s="14" t="s">
        <v>45</v>
      </c>
      <c r="AL1" s="14" t="s">
        <v>46</v>
      </c>
      <c r="AM1" s="14" t="s">
        <v>40</v>
      </c>
      <c r="AN1" s="14" t="s">
        <v>41</v>
      </c>
      <c r="AO1" s="14" t="s">
        <v>42</v>
      </c>
      <c r="AP1" s="14" t="s">
        <v>43</v>
      </c>
      <c r="AQ1" s="14" t="s">
        <v>44</v>
      </c>
      <c r="AR1" s="14" t="s">
        <v>45</v>
      </c>
      <c r="AS1" s="14" t="s">
        <v>46</v>
      </c>
      <c r="AT1" s="15"/>
    </row>
    <row r="2" spans="1:46" x14ac:dyDescent="0.25">
      <c r="A2" s="12" t="s">
        <v>47</v>
      </c>
      <c r="B2" s="17"/>
      <c r="C2" s="18"/>
      <c r="D2" s="19"/>
      <c r="E2" s="20"/>
      <c r="F2" s="21"/>
      <c r="G2" s="22"/>
      <c r="H2" s="23"/>
      <c r="I2" s="24"/>
      <c r="J2" s="25"/>
      <c r="K2" s="26"/>
      <c r="L2" s="27"/>
      <c r="M2" s="27"/>
      <c r="N2" s="27"/>
      <c r="O2" s="27"/>
      <c r="P2" s="27"/>
      <c r="Q2" s="27"/>
      <c r="R2" s="27"/>
      <c r="S2" s="27"/>
      <c r="T2" s="27"/>
      <c r="U2" s="13"/>
      <c r="V2" s="13"/>
      <c r="W2" s="13"/>
      <c r="X2" s="13"/>
      <c r="Y2" s="15">
        <v>1</v>
      </c>
      <c r="Z2" s="15">
        <v>255</v>
      </c>
      <c r="AA2" s="15">
        <v>255</v>
      </c>
      <c r="AB2" s="15">
        <v>128</v>
      </c>
      <c r="AC2" s="28"/>
      <c r="AD2" s="15">
        <v>1</v>
      </c>
      <c r="AE2" s="15">
        <v>9</v>
      </c>
      <c r="AF2" s="15">
        <v>1</v>
      </c>
      <c r="AG2" s="15">
        <v>255</v>
      </c>
      <c r="AH2" s="15">
        <v>255</v>
      </c>
      <c r="AI2" s="15">
        <v>170</v>
      </c>
      <c r="AJ2" s="29"/>
      <c r="AK2" s="15">
        <v>1</v>
      </c>
      <c r="AL2" s="15">
        <v>11</v>
      </c>
      <c r="AM2" s="15">
        <v>1</v>
      </c>
      <c r="AN2" s="15">
        <v>255</v>
      </c>
      <c r="AO2" s="15">
        <v>255</v>
      </c>
      <c r="AP2" s="15">
        <v>170</v>
      </c>
      <c r="AQ2" s="29"/>
      <c r="AR2" s="15">
        <v>1</v>
      </c>
      <c r="AS2" s="30">
        <v>1</v>
      </c>
      <c r="AT2" s="15"/>
    </row>
    <row r="3" spans="1:46" ht="14.25" customHeight="1" x14ac:dyDescent="0.25">
      <c r="B3" s="31"/>
      <c r="C3" s="31"/>
      <c r="D3" s="31"/>
      <c r="E3" s="31"/>
      <c r="F3" s="31"/>
      <c r="G3" s="31"/>
      <c r="H3" s="31"/>
      <c r="I3" s="31"/>
      <c r="J3" s="31"/>
      <c r="K3" s="31"/>
      <c r="L3" s="27"/>
      <c r="M3" s="27"/>
      <c r="N3" s="27"/>
      <c r="O3" s="27"/>
      <c r="P3" s="27"/>
      <c r="Q3" s="27"/>
      <c r="R3" s="27"/>
      <c r="S3" s="27"/>
      <c r="T3" s="27"/>
      <c r="U3" s="13"/>
      <c r="V3" s="13"/>
      <c r="W3" s="13"/>
      <c r="X3" s="13"/>
      <c r="Y3" s="15">
        <v>2</v>
      </c>
      <c r="Z3" s="15">
        <v>128</v>
      </c>
      <c r="AA3" s="15">
        <v>255</v>
      </c>
      <c r="AB3" s="15">
        <v>255</v>
      </c>
      <c r="AC3" s="32"/>
      <c r="AD3" s="15">
        <v>2</v>
      </c>
      <c r="AE3" s="15"/>
      <c r="AF3" s="15">
        <v>2</v>
      </c>
      <c r="AG3" s="15">
        <v>170</v>
      </c>
      <c r="AH3" s="15">
        <v>255</v>
      </c>
      <c r="AI3" s="15">
        <v>255</v>
      </c>
      <c r="AJ3" s="33"/>
      <c r="AK3" s="15">
        <v>2</v>
      </c>
      <c r="AL3" s="15"/>
      <c r="AM3" s="15">
        <v>2</v>
      </c>
      <c r="AN3" s="15">
        <v>170</v>
      </c>
      <c r="AO3" s="15">
        <v>255</v>
      </c>
      <c r="AP3" s="15">
        <v>255</v>
      </c>
      <c r="AQ3" s="33"/>
      <c r="AR3" s="15">
        <v>2</v>
      </c>
      <c r="AS3" s="30">
        <v>2</v>
      </c>
      <c r="AT3" s="15"/>
    </row>
    <row r="4" spans="1:46" ht="14.25" customHeight="1" x14ac:dyDescent="0.25">
      <c r="A4" s="12" t="s">
        <v>48</v>
      </c>
      <c r="B4" s="34"/>
      <c r="C4" s="35"/>
      <c r="D4" s="36"/>
      <c r="E4" s="37"/>
      <c r="F4" s="38"/>
      <c r="G4" s="39"/>
      <c r="H4" s="40"/>
      <c r="I4" s="41"/>
      <c r="J4" s="42"/>
      <c r="K4" s="43"/>
      <c r="L4" s="27"/>
      <c r="M4" s="27"/>
      <c r="N4" s="27"/>
      <c r="O4" s="27"/>
      <c r="P4" s="27"/>
      <c r="Q4" s="27"/>
      <c r="R4" s="27"/>
      <c r="S4" s="27"/>
      <c r="T4" s="27"/>
      <c r="U4" s="13"/>
      <c r="V4" s="13"/>
      <c r="W4" s="13"/>
      <c r="X4" s="13"/>
      <c r="Y4" s="15">
        <v>3</v>
      </c>
      <c r="Z4" s="15">
        <v>128</v>
      </c>
      <c r="AA4" s="15">
        <v>255</v>
      </c>
      <c r="AB4" s="15">
        <v>128</v>
      </c>
      <c r="AC4" s="44"/>
      <c r="AD4" s="15">
        <v>3</v>
      </c>
      <c r="AE4" s="15"/>
      <c r="AF4" s="15">
        <v>3</v>
      </c>
      <c r="AG4" s="15">
        <v>170</v>
      </c>
      <c r="AH4" s="15">
        <v>255</v>
      </c>
      <c r="AI4" s="15">
        <v>170</v>
      </c>
      <c r="AJ4" s="45"/>
      <c r="AK4" s="15">
        <v>3</v>
      </c>
      <c r="AL4" s="15"/>
      <c r="AM4" s="15">
        <v>3</v>
      </c>
      <c r="AN4" s="15">
        <v>170</v>
      </c>
      <c r="AO4" s="15">
        <v>255</v>
      </c>
      <c r="AP4" s="15">
        <v>170</v>
      </c>
      <c r="AQ4" s="45"/>
      <c r="AR4" s="15">
        <v>3</v>
      </c>
      <c r="AS4" s="30">
        <v>3</v>
      </c>
      <c r="AT4" s="15"/>
    </row>
    <row r="5" spans="1:46" ht="14.25" customHeight="1" x14ac:dyDescent="0.25">
      <c r="B5" s="31"/>
      <c r="C5" s="31"/>
      <c r="D5" s="31"/>
      <c r="E5" s="31"/>
      <c r="F5" s="31"/>
      <c r="G5" s="31"/>
      <c r="H5" s="31"/>
      <c r="I5" s="31"/>
      <c r="J5" s="31"/>
      <c r="K5" s="31"/>
      <c r="L5" s="27"/>
      <c r="M5" s="27"/>
      <c r="N5" s="27"/>
      <c r="O5" s="27"/>
      <c r="P5" s="27"/>
      <c r="Q5" s="27"/>
      <c r="R5" s="27"/>
      <c r="S5" s="27"/>
      <c r="T5" s="27"/>
      <c r="U5" s="13"/>
      <c r="V5" s="13"/>
      <c r="W5" s="13"/>
      <c r="X5" s="13"/>
      <c r="Y5" s="15">
        <v>4</v>
      </c>
      <c r="Z5" s="15">
        <v>255</v>
      </c>
      <c r="AA5" s="15">
        <v>128</v>
      </c>
      <c r="AB5" s="15">
        <v>128</v>
      </c>
      <c r="AC5" s="46"/>
      <c r="AD5" s="15">
        <v>4</v>
      </c>
      <c r="AE5" s="15"/>
      <c r="AF5" s="15">
        <v>4</v>
      </c>
      <c r="AG5" s="15">
        <v>255</v>
      </c>
      <c r="AH5" s="15">
        <v>170</v>
      </c>
      <c r="AI5" s="15">
        <v>170</v>
      </c>
      <c r="AJ5" s="47"/>
      <c r="AK5" s="15">
        <v>4</v>
      </c>
      <c r="AL5" s="15"/>
      <c r="AM5" s="15">
        <v>4</v>
      </c>
      <c r="AN5" s="15">
        <v>255</v>
      </c>
      <c r="AO5" s="15">
        <v>200</v>
      </c>
      <c r="AP5" s="15">
        <v>180</v>
      </c>
      <c r="AQ5" s="48"/>
      <c r="AR5" s="15">
        <v>4</v>
      </c>
      <c r="AS5" s="30">
        <v>4</v>
      </c>
      <c r="AT5" s="15"/>
    </row>
    <row r="6" spans="1:46" ht="14.25" customHeight="1" x14ac:dyDescent="0.25">
      <c r="A6" s="12" t="s">
        <v>49</v>
      </c>
      <c r="B6" s="49"/>
      <c r="C6" s="50"/>
      <c r="D6" s="51"/>
      <c r="E6" s="52"/>
      <c r="F6" s="53"/>
      <c r="G6" s="54"/>
      <c r="H6" s="39"/>
      <c r="I6" s="40"/>
      <c r="J6" s="41"/>
      <c r="K6" s="43"/>
      <c r="L6" s="27"/>
      <c r="M6" s="27"/>
      <c r="N6" s="27"/>
      <c r="O6" s="27"/>
      <c r="P6" s="27"/>
      <c r="Q6" s="27"/>
      <c r="R6" s="27"/>
      <c r="S6" s="27"/>
      <c r="T6" s="27"/>
      <c r="U6" s="13"/>
      <c r="V6" s="13"/>
      <c r="W6" s="13"/>
      <c r="X6" s="13"/>
      <c r="Y6" s="15">
        <v>5</v>
      </c>
      <c r="Z6" s="15">
        <v>0</v>
      </c>
      <c r="AA6" s="15">
        <v>255</v>
      </c>
      <c r="AB6" s="15">
        <v>255</v>
      </c>
      <c r="AC6" s="55"/>
      <c r="AD6" s="15">
        <v>5</v>
      </c>
      <c r="AE6" s="15"/>
      <c r="AF6" s="15">
        <v>5</v>
      </c>
      <c r="AG6" s="15">
        <v>0</v>
      </c>
      <c r="AH6" s="15">
        <v>255</v>
      </c>
      <c r="AI6" s="15">
        <v>255</v>
      </c>
      <c r="AJ6" s="55"/>
      <c r="AK6" s="15">
        <v>5</v>
      </c>
      <c r="AL6" s="15"/>
      <c r="AM6" s="15">
        <v>5</v>
      </c>
      <c r="AN6" s="15">
        <v>255</v>
      </c>
      <c r="AO6" s="15">
        <v>170</v>
      </c>
      <c r="AP6" s="15">
        <v>170</v>
      </c>
      <c r="AQ6" s="47"/>
      <c r="AR6" s="15">
        <v>5</v>
      </c>
      <c r="AS6" s="30">
        <v>5</v>
      </c>
      <c r="AT6" s="15"/>
    </row>
    <row r="7" spans="1:46" ht="14.25" customHeight="1" x14ac:dyDescent="0.25">
      <c r="B7" s="31"/>
      <c r="C7" s="31"/>
      <c r="D7" s="31"/>
      <c r="E7" s="31"/>
      <c r="F7" s="31"/>
      <c r="G7" s="31"/>
      <c r="H7" s="31"/>
      <c r="I7" s="31"/>
      <c r="J7" s="31"/>
      <c r="K7" s="31"/>
      <c r="L7" s="27"/>
      <c r="M7" s="27"/>
      <c r="N7" s="27"/>
      <c r="O7" s="27"/>
      <c r="P7" s="27"/>
      <c r="Q7" s="27"/>
      <c r="R7" s="27"/>
      <c r="S7" s="27"/>
      <c r="T7" s="27"/>
      <c r="U7" s="13"/>
      <c r="V7" s="13"/>
      <c r="W7" s="13"/>
      <c r="X7" s="13"/>
      <c r="Y7" s="15">
        <v>6</v>
      </c>
      <c r="Z7" s="15">
        <v>255</v>
      </c>
      <c r="AA7" s="15">
        <v>255</v>
      </c>
      <c r="AB7" s="15">
        <v>0</v>
      </c>
      <c r="AC7" s="56"/>
      <c r="AD7" s="15">
        <v>6</v>
      </c>
      <c r="AE7" s="15"/>
      <c r="AF7" s="15">
        <v>6</v>
      </c>
      <c r="AG7" s="15">
        <v>255</v>
      </c>
      <c r="AH7" s="15">
        <v>255</v>
      </c>
      <c r="AI7" s="15">
        <v>0</v>
      </c>
      <c r="AJ7" s="56"/>
      <c r="AK7" s="15">
        <v>6</v>
      </c>
      <c r="AL7" s="15"/>
      <c r="AM7" s="15">
        <v>6</v>
      </c>
      <c r="AN7" s="15">
        <v>0</v>
      </c>
      <c r="AO7" s="15">
        <v>255</v>
      </c>
      <c r="AP7" s="15">
        <v>255</v>
      </c>
      <c r="AQ7" s="55"/>
      <c r="AR7" s="15">
        <v>6</v>
      </c>
      <c r="AS7" s="30">
        <v>6</v>
      </c>
      <c r="AT7" s="15"/>
    </row>
    <row r="8" spans="1:46" ht="14.25" customHeight="1" x14ac:dyDescent="0.25">
      <c r="A8" s="12" t="s">
        <v>50</v>
      </c>
      <c r="B8" s="57"/>
      <c r="C8" s="49"/>
      <c r="D8" s="50"/>
      <c r="E8" s="51"/>
      <c r="F8" s="52"/>
      <c r="G8" s="53"/>
      <c r="H8" s="54"/>
      <c r="I8" s="39"/>
      <c r="J8" s="41"/>
      <c r="K8" s="43"/>
      <c r="L8" s="27"/>
      <c r="M8" s="27"/>
      <c r="N8" s="27"/>
      <c r="O8" s="27"/>
      <c r="P8" s="27"/>
      <c r="Q8" s="27"/>
      <c r="R8" s="27"/>
      <c r="S8" s="27"/>
      <c r="T8" s="27"/>
      <c r="U8" s="13"/>
      <c r="V8" s="13"/>
      <c r="W8" s="13"/>
      <c r="X8" s="13"/>
      <c r="Y8" s="15">
        <v>7</v>
      </c>
      <c r="Z8" s="15">
        <v>0</v>
      </c>
      <c r="AA8" s="15">
        <v>255</v>
      </c>
      <c r="AB8" s="15">
        <v>0</v>
      </c>
      <c r="AC8" s="58"/>
      <c r="AD8" s="15">
        <v>7</v>
      </c>
      <c r="AE8" s="15"/>
      <c r="AF8" s="15">
        <v>7</v>
      </c>
      <c r="AG8" s="15">
        <v>170</v>
      </c>
      <c r="AH8" s="15">
        <v>170</v>
      </c>
      <c r="AI8" s="15">
        <v>255</v>
      </c>
      <c r="AJ8" s="59"/>
      <c r="AK8" s="15">
        <v>7</v>
      </c>
      <c r="AL8" s="15"/>
      <c r="AM8" s="15">
        <v>7</v>
      </c>
      <c r="AN8" s="15">
        <v>255</v>
      </c>
      <c r="AO8" s="15">
        <v>255</v>
      </c>
      <c r="AP8" s="15">
        <v>0</v>
      </c>
      <c r="AQ8" s="56"/>
      <c r="AR8" s="15">
        <v>7</v>
      </c>
      <c r="AS8" s="30">
        <v>7</v>
      </c>
      <c r="AT8" s="15"/>
    </row>
    <row r="9" spans="1:46" x14ac:dyDescent="0.25">
      <c r="B9" s="60"/>
      <c r="C9" s="60"/>
      <c r="D9" s="60"/>
      <c r="E9" s="60"/>
      <c r="F9" s="60"/>
      <c r="G9" s="60"/>
      <c r="H9" s="60"/>
      <c r="I9" s="60"/>
      <c r="J9" s="60"/>
      <c r="K9" s="60"/>
      <c r="L9" s="27"/>
      <c r="M9" s="27"/>
      <c r="N9" s="27"/>
      <c r="O9" s="27"/>
      <c r="P9" s="27"/>
      <c r="Q9" s="27"/>
      <c r="R9" s="27"/>
      <c r="S9" s="27"/>
      <c r="T9" s="27"/>
      <c r="U9" s="13"/>
      <c r="V9" s="13"/>
      <c r="W9" s="13"/>
      <c r="X9" s="13"/>
      <c r="Y9" s="15">
        <v>8</v>
      </c>
      <c r="Z9" s="15">
        <v>255</v>
      </c>
      <c r="AA9" s="15">
        <v>0</v>
      </c>
      <c r="AB9" s="15">
        <v>255</v>
      </c>
      <c r="AC9" s="61"/>
      <c r="AD9" s="15">
        <v>8</v>
      </c>
      <c r="AE9" s="15"/>
      <c r="AF9" s="15">
        <v>8</v>
      </c>
      <c r="AG9" s="15">
        <v>85</v>
      </c>
      <c r="AH9" s="15">
        <v>170</v>
      </c>
      <c r="AI9" s="15">
        <v>170</v>
      </c>
      <c r="AJ9" s="62"/>
      <c r="AK9" s="15">
        <v>8</v>
      </c>
      <c r="AL9" s="15"/>
      <c r="AM9" s="15">
        <v>8</v>
      </c>
      <c r="AN9" s="15">
        <v>160</v>
      </c>
      <c r="AO9" s="15">
        <v>200</v>
      </c>
      <c r="AP9" s="15">
        <v>255</v>
      </c>
      <c r="AQ9" s="63"/>
      <c r="AR9" s="15">
        <v>8</v>
      </c>
      <c r="AS9" s="30">
        <v>8</v>
      </c>
      <c r="AT9" s="15"/>
    </row>
    <row r="10" spans="1:46" ht="14.25" customHeight="1" x14ac:dyDescent="0.25">
      <c r="B10" s="64"/>
      <c r="C10" s="65"/>
      <c r="D10" s="66"/>
      <c r="E10" s="67"/>
      <c r="F10" s="68"/>
      <c r="G10" s="69"/>
      <c r="H10" s="70"/>
      <c r="I10" s="71"/>
      <c r="J10" s="72"/>
      <c r="K10" s="73"/>
      <c r="L10" s="27"/>
      <c r="M10" s="27"/>
      <c r="N10" s="27"/>
      <c r="O10" s="27"/>
      <c r="P10" s="27"/>
      <c r="Q10" s="27"/>
      <c r="R10" s="27"/>
      <c r="S10" s="27"/>
      <c r="T10" s="27"/>
      <c r="U10" s="13"/>
      <c r="V10" s="13"/>
      <c r="W10" s="13"/>
      <c r="X10" s="13"/>
      <c r="Y10" s="15">
        <v>9</v>
      </c>
      <c r="Z10" s="15">
        <v>255</v>
      </c>
      <c r="AA10" s="15">
        <v>64</v>
      </c>
      <c r="AB10" s="15">
        <v>64</v>
      </c>
      <c r="AC10" s="74"/>
      <c r="AD10" s="15">
        <v>9</v>
      </c>
      <c r="AE10" s="15"/>
      <c r="AF10" s="15">
        <v>9</v>
      </c>
      <c r="AG10" s="15">
        <v>0</v>
      </c>
      <c r="AH10" s="15">
        <v>255</v>
      </c>
      <c r="AI10" s="15">
        <v>0</v>
      </c>
      <c r="AJ10" s="58"/>
      <c r="AK10" s="15">
        <v>9</v>
      </c>
      <c r="AL10" s="15"/>
      <c r="AM10" s="15">
        <v>9</v>
      </c>
      <c r="AN10" s="15">
        <v>170</v>
      </c>
      <c r="AO10" s="15">
        <v>170</v>
      </c>
      <c r="AP10" s="15">
        <v>255</v>
      </c>
      <c r="AQ10" s="59"/>
      <c r="AR10" s="15">
        <v>9</v>
      </c>
      <c r="AS10" s="30">
        <v>9</v>
      </c>
      <c r="AT10" s="15"/>
    </row>
    <row r="11" spans="1:46" ht="14.25" customHeight="1" x14ac:dyDescent="0.25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27"/>
      <c r="M11" s="27"/>
      <c r="N11" s="27"/>
      <c r="O11" s="27"/>
      <c r="P11" s="27"/>
      <c r="Q11" s="27"/>
      <c r="R11" s="27"/>
      <c r="S11" s="27"/>
      <c r="T11" s="27"/>
      <c r="U11" s="13"/>
      <c r="V11" s="13"/>
      <c r="W11" s="13"/>
      <c r="X11" s="13"/>
      <c r="Y11" s="15">
        <v>10</v>
      </c>
      <c r="Z11" s="15">
        <v>255</v>
      </c>
      <c r="AA11" s="15">
        <v>0</v>
      </c>
      <c r="AB11" s="15">
        <v>0</v>
      </c>
      <c r="AC11" s="75"/>
      <c r="AD11" s="15">
        <v>10</v>
      </c>
      <c r="AE11" s="15"/>
      <c r="AF11" s="15">
        <v>10</v>
      </c>
      <c r="AG11" s="15">
        <v>170</v>
      </c>
      <c r="AH11" s="15">
        <v>170</v>
      </c>
      <c r="AI11" s="15">
        <v>85</v>
      </c>
      <c r="AJ11" s="76"/>
      <c r="AK11" s="15">
        <v>10</v>
      </c>
      <c r="AL11" s="15"/>
      <c r="AM11" s="15">
        <v>10</v>
      </c>
      <c r="AN11" s="15">
        <v>85</v>
      </c>
      <c r="AO11" s="15">
        <v>170</v>
      </c>
      <c r="AP11" s="15">
        <v>170</v>
      </c>
      <c r="AQ11" s="62"/>
      <c r="AR11" s="15">
        <v>10</v>
      </c>
      <c r="AS11" s="30">
        <v>10</v>
      </c>
      <c r="AT11" s="15"/>
    </row>
    <row r="12" spans="1:46" ht="14.25" customHeight="1" x14ac:dyDescent="0.25">
      <c r="B12" s="77"/>
      <c r="C12" s="78"/>
      <c r="D12" s="79"/>
      <c r="E12" s="40"/>
      <c r="F12" s="80"/>
      <c r="G12" s="41"/>
      <c r="H12" s="42"/>
      <c r="I12" s="81"/>
      <c r="J12" s="82"/>
      <c r="K12" s="43"/>
      <c r="L12" s="27"/>
      <c r="M12" s="27"/>
      <c r="N12" s="27"/>
      <c r="O12" s="27"/>
      <c r="P12" s="27"/>
      <c r="Q12" s="27"/>
      <c r="R12" s="27"/>
      <c r="S12" s="27"/>
      <c r="T12" s="27"/>
      <c r="U12" s="13"/>
      <c r="V12" s="13"/>
      <c r="W12" s="13"/>
      <c r="X12" s="13"/>
      <c r="Y12" s="15">
        <v>11</v>
      </c>
      <c r="Z12" s="15">
        <v>128</v>
      </c>
      <c r="AA12" s="15">
        <v>128</v>
      </c>
      <c r="AB12" s="15">
        <v>255</v>
      </c>
      <c r="AC12" s="83"/>
      <c r="AD12" s="15">
        <v>11</v>
      </c>
      <c r="AE12" s="15"/>
      <c r="AF12" s="15">
        <v>11</v>
      </c>
      <c r="AG12" s="15">
        <v>85</v>
      </c>
      <c r="AH12" s="15">
        <v>170</v>
      </c>
      <c r="AI12" s="15">
        <v>0</v>
      </c>
      <c r="AJ12" s="84"/>
      <c r="AK12" s="15">
        <v>11</v>
      </c>
      <c r="AL12" s="15"/>
      <c r="AM12" s="15">
        <v>11</v>
      </c>
      <c r="AN12" s="15">
        <v>0</v>
      </c>
      <c r="AO12" s="15">
        <v>255</v>
      </c>
      <c r="AP12" s="15">
        <v>0</v>
      </c>
      <c r="AQ12" s="58"/>
      <c r="AR12" s="15">
        <v>11</v>
      </c>
      <c r="AS12" s="30">
        <v>11</v>
      </c>
      <c r="AT12" s="15"/>
    </row>
    <row r="13" spans="1:46" ht="14.25" customHeight="1" x14ac:dyDescent="0.25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27"/>
      <c r="M13" s="27"/>
      <c r="N13" s="27"/>
      <c r="O13" s="27"/>
      <c r="P13" s="27"/>
      <c r="Q13" s="27"/>
      <c r="R13" s="27"/>
      <c r="S13" s="27"/>
      <c r="T13" s="27"/>
      <c r="U13" s="13"/>
      <c r="V13" s="13"/>
      <c r="W13" s="13"/>
      <c r="X13" s="13"/>
      <c r="Y13" s="15">
        <v>12</v>
      </c>
      <c r="Z13" s="15">
        <v>128</v>
      </c>
      <c r="AA13" s="15">
        <v>128</v>
      </c>
      <c r="AB13" s="15">
        <v>64</v>
      </c>
      <c r="AC13" s="85"/>
      <c r="AD13" s="15">
        <v>12</v>
      </c>
      <c r="AE13" s="15"/>
      <c r="AF13" s="15">
        <v>12</v>
      </c>
      <c r="AG13" s="15">
        <v>0</v>
      </c>
      <c r="AH13" s="15">
        <v>170</v>
      </c>
      <c r="AI13" s="15">
        <v>85</v>
      </c>
      <c r="AJ13" s="86"/>
      <c r="AK13" s="15">
        <v>12</v>
      </c>
      <c r="AL13" s="15"/>
      <c r="AM13" s="15">
        <v>12</v>
      </c>
      <c r="AN13" s="15">
        <v>170</v>
      </c>
      <c r="AO13" s="15">
        <v>170</v>
      </c>
      <c r="AP13" s="15">
        <v>85</v>
      </c>
      <c r="AQ13" s="76"/>
      <c r="AR13" s="15">
        <v>12</v>
      </c>
      <c r="AS13" s="30">
        <v>12</v>
      </c>
      <c r="AT13" s="15"/>
    </row>
    <row r="14" spans="1:46" ht="14.25" customHeight="1" x14ac:dyDescent="0.25">
      <c r="B14" s="57"/>
      <c r="C14" s="87"/>
      <c r="D14" s="49"/>
      <c r="E14" s="50"/>
      <c r="F14" s="51"/>
      <c r="G14" s="53"/>
      <c r="H14" s="54"/>
      <c r="I14" s="39"/>
      <c r="J14" s="41"/>
      <c r="K14" s="43"/>
      <c r="L14" s="27"/>
      <c r="M14" s="27"/>
      <c r="N14" s="27"/>
      <c r="O14" s="27"/>
      <c r="P14" s="27"/>
      <c r="Q14" s="27"/>
      <c r="R14" s="27"/>
      <c r="S14" s="27"/>
      <c r="T14" s="27"/>
      <c r="U14" s="13"/>
      <c r="V14" s="13"/>
      <c r="W14" s="13"/>
      <c r="X14" s="13"/>
      <c r="Y14" s="15">
        <v>13</v>
      </c>
      <c r="Z14" s="15">
        <v>64</v>
      </c>
      <c r="AA14" s="15">
        <v>128</v>
      </c>
      <c r="AB14" s="15">
        <v>64</v>
      </c>
      <c r="AC14" s="88"/>
      <c r="AD14" s="15">
        <v>13</v>
      </c>
      <c r="AE14" s="15"/>
      <c r="AF14" s="15">
        <v>13</v>
      </c>
      <c r="AG14" s="15">
        <v>255</v>
      </c>
      <c r="AH14" s="15">
        <v>0</v>
      </c>
      <c r="AI14" s="15">
        <v>0</v>
      </c>
      <c r="AJ14" s="75"/>
      <c r="AK14" s="15">
        <v>13</v>
      </c>
      <c r="AL14" s="15"/>
      <c r="AM14" s="15">
        <v>13</v>
      </c>
      <c r="AN14" s="15">
        <v>85</v>
      </c>
      <c r="AO14" s="15">
        <v>170</v>
      </c>
      <c r="AP14" s="15">
        <v>0</v>
      </c>
      <c r="AQ14" s="84"/>
      <c r="AR14" s="15">
        <v>13</v>
      </c>
      <c r="AS14" s="30">
        <v>13</v>
      </c>
      <c r="AT14" s="15"/>
    </row>
    <row r="15" spans="1:46" ht="14.25" customHeight="1" x14ac:dyDescent="0.25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27"/>
      <c r="M15" s="27"/>
      <c r="N15" s="27"/>
      <c r="O15" s="27"/>
      <c r="P15" s="27"/>
      <c r="Q15" s="27"/>
      <c r="R15" s="27"/>
      <c r="S15" s="27"/>
      <c r="T15" s="27"/>
      <c r="U15" s="13"/>
      <c r="V15" s="13"/>
      <c r="W15" s="13"/>
      <c r="X15" s="13"/>
      <c r="Y15" s="15">
        <v>14</v>
      </c>
      <c r="Z15" s="15">
        <v>64</v>
      </c>
      <c r="AA15" s="15">
        <v>128</v>
      </c>
      <c r="AB15" s="15">
        <v>128</v>
      </c>
      <c r="AC15" s="90"/>
      <c r="AD15" s="15">
        <v>14</v>
      </c>
      <c r="AE15" s="15"/>
      <c r="AF15" s="15">
        <v>14</v>
      </c>
      <c r="AG15" s="15">
        <v>170</v>
      </c>
      <c r="AH15" s="15">
        <v>85</v>
      </c>
      <c r="AI15" s="15">
        <v>85</v>
      </c>
      <c r="AJ15" s="91"/>
      <c r="AK15" s="15">
        <v>14</v>
      </c>
      <c r="AL15" s="15"/>
      <c r="AM15" s="15">
        <v>14</v>
      </c>
      <c r="AN15" s="15">
        <v>0</v>
      </c>
      <c r="AO15" s="15">
        <v>170</v>
      </c>
      <c r="AP15" s="15">
        <v>85</v>
      </c>
      <c r="AQ15" s="86"/>
      <c r="AR15" s="15">
        <v>14</v>
      </c>
      <c r="AS15" s="30">
        <v>14</v>
      </c>
      <c r="AT15" s="15"/>
    </row>
    <row r="16" spans="1:46" ht="14.25" customHeight="1" x14ac:dyDescent="0.25">
      <c r="B16" s="92"/>
      <c r="C16" s="93"/>
      <c r="D16" s="94"/>
      <c r="E16" s="95"/>
      <c r="F16" s="96"/>
      <c r="G16" s="90"/>
      <c r="H16" s="88"/>
      <c r="I16" s="85"/>
      <c r="J16" s="83"/>
      <c r="K16" s="75"/>
      <c r="L16" s="74"/>
      <c r="M16" s="61"/>
      <c r="N16" s="58"/>
      <c r="O16" s="56"/>
      <c r="P16" s="55"/>
      <c r="Q16" s="46"/>
      <c r="R16" s="44"/>
      <c r="S16" s="32"/>
      <c r="T16" s="28"/>
      <c r="U16" s="13"/>
      <c r="V16" s="13"/>
      <c r="W16" s="13"/>
      <c r="X16" s="13"/>
      <c r="Y16" s="15">
        <v>15</v>
      </c>
      <c r="Z16" s="15">
        <v>0</v>
      </c>
      <c r="AA16" s="15">
        <v>0</v>
      </c>
      <c r="AB16" s="15">
        <v>255</v>
      </c>
      <c r="AC16" s="96"/>
      <c r="AD16" s="15">
        <v>15</v>
      </c>
      <c r="AE16" s="15"/>
      <c r="AF16" s="15">
        <v>15</v>
      </c>
      <c r="AG16" s="15">
        <v>170</v>
      </c>
      <c r="AH16" s="15">
        <v>85</v>
      </c>
      <c r="AI16" s="15">
        <v>170</v>
      </c>
      <c r="AJ16" s="97"/>
      <c r="AK16" s="15">
        <v>15</v>
      </c>
      <c r="AL16" s="15"/>
      <c r="AM16" s="15">
        <v>15</v>
      </c>
      <c r="AN16" s="15">
        <v>255</v>
      </c>
      <c r="AO16" s="15">
        <v>0</v>
      </c>
      <c r="AP16" s="15">
        <v>0</v>
      </c>
      <c r="AQ16" s="75"/>
      <c r="AR16" s="15">
        <v>15</v>
      </c>
      <c r="AS16" s="30">
        <v>15</v>
      </c>
      <c r="AT16" s="15"/>
    </row>
    <row r="17" spans="1:58" ht="14.25" customHeight="1" x14ac:dyDescent="0.25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27"/>
      <c r="Q17" s="27"/>
      <c r="R17" s="27"/>
      <c r="S17" s="27"/>
      <c r="T17" s="27"/>
      <c r="U17" s="13"/>
      <c r="V17" s="13"/>
      <c r="W17" s="13"/>
      <c r="X17" s="13"/>
      <c r="Y17" s="15">
        <v>16</v>
      </c>
      <c r="Z17" s="15">
        <v>128</v>
      </c>
      <c r="AA17" s="15">
        <v>64</v>
      </c>
      <c r="AB17" s="15">
        <v>128</v>
      </c>
      <c r="AC17" s="95"/>
      <c r="AD17" s="15">
        <v>16</v>
      </c>
      <c r="AE17" s="15"/>
      <c r="AF17" s="15">
        <v>16</v>
      </c>
      <c r="AG17" s="15">
        <v>170</v>
      </c>
      <c r="AH17" s="15">
        <v>0</v>
      </c>
      <c r="AI17" s="15">
        <v>85</v>
      </c>
      <c r="AJ17" s="98"/>
      <c r="AK17" s="15">
        <v>16</v>
      </c>
      <c r="AL17" s="15"/>
      <c r="AM17" s="15">
        <v>16</v>
      </c>
      <c r="AN17" s="15">
        <v>170</v>
      </c>
      <c r="AO17" s="15">
        <v>85</v>
      </c>
      <c r="AP17" s="15">
        <v>85</v>
      </c>
      <c r="AQ17" s="91"/>
      <c r="AR17" s="15">
        <v>16</v>
      </c>
      <c r="AS17" s="30">
        <v>16</v>
      </c>
      <c r="AT17" s="15"/>
    </row>
    <row r="18" spans="1:58" x14ac:dyDescent="0.25">
      <c r="A18" s="12" t="s">
        <v>51</v>
      </c>
      <c r="B18" s="99"/>
      <c r="C18" s="100"/>
      <c r="D18" s="101"/>
      <c r="E18" s="102"/>
      <c r="F18" s="103"/>
      <c r="G18" s="104"/>
      <c r="H18" s="104"/>
      <c r="I18" s="104"/>
      <c r="J18" s="104"/>
      <c r="K18" s="104"/>
      <c r="L18" s="105"/>
      <c r="M18" s="27"/>
      <c r="N18" s="27"/>
      <c r="O18" s="27"/>
      <c r="P18" s="27"/>
      <c r="Q18" s="27"/>
      <c r="R18" s="27"/>
      <c r="S18" s="27"/>
      <c r="T18" s="27"/>
      <c r="U18" s="13"/>
      <c r="V18" s="13"/>
      <c r="W18" s="13"/>
      <c r="X18" s="13"/>
      <c r="Y18" s="15">
        <v>17</v>
      </c>
      <c r="Z18" s="15">
        <v>128</v>
      </c>
      <c r="AA18" s="15">
        <v>64</v>
      </c>
      <c r="AB18" s="15">
        <v>64</v>
      </c>
      <c r="AC18" s="94"/>
      <c r="AD18" s="15">
        <v>17</v>
      </c>
      <c r="AE18" s="15"/>
      <c r="AF18" s="15">
        <v>17</v>
      </c>
      <c r="AG18" s="15">
        <v>85</v>
      </c>
      <c r="AH18" s="15">
        <v>85</v>
      </c>
      <c r="AI18" s="15">
        <v>255</v>
      </c>
      <c r="AJ18" s="106"/>
      <c r="AK18" s="15">
        <v>17</v>
      </c>
      <c r="AL18" s="15"/>
      <c r="AM18" s="15">
        <v>17</v>
      </c>
      <c r="AN18" s="15">
        <v>170</v>
      </c>
      <c r="AO18" s="15">
        <v>85</v>
      </c>
      <c r="AP18" s="15">
        <v>170</v>
      </c>
      <c r="AQ18" s="97"/>
      <c r="AR18" s="15">
        <v>17</v>
      </c>
      <c r="AS18" s="30">
        <v>17</v>
      </c>
      <c r="AT18" s="15"/>
    </row>
    <row r="19" spans="1:58" ht="14.25" customHeight="1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13"/>
      <c r="V19" s="13"/>
      <c r="W19" s="13"/>
      <c r="X19" s="13"/>
      <c r="Y19" s="15">
        <v>18</v>
      </c>
      <c r="Z19" s="15">
        <v>0</v>
      </c>
      <c r="AA19" s="15">
        <v>64</v>
      </c>
      <c r="AB19" s="15">
        <v>128</v>
      </c>
      <c r="AC19" s="93"/>
      <c r="AD19" s="15">
        <v>18</v>
      </c>
      <c r="AE19" s="15"/>
      <c r="AF19" s="15">
        <v>18</v>
      </c>
      <c r="AG19" s="15">
        <v>85</v>
      </c>
      <c r="AH19" s="15">
        <v>85</v>
      </c>
      <c r="AI19" s="15">
        <v>85</v>
      </c>
      <c r="AJ19" s="107"/>
      <c r="AK19" s="15">
        <v>18</v>
      </c>
      <c r="AL19" s="15"/>
      <c r="AM19" s="15">
        <v>18</v>
      </c>
      <c r="AN19" s="15">
        <v>170</v>
      </c>
      <c r="AO19" s="15">
        <v>0</v>
      </c>
      <c r="AP19" s="15">
        <v>85</v>
      </c>
      <c r="AQ19" s="98"/>
      <c r="AR19" s="15">
        <v>18</v>
      </c>
      <c r="AS19" s="30">
        <v>18</v>
      </c>
      <c r="AT19" s="15"/>
    </row>
    <row r="20" spans="1:58" ht="14.25" customHeight="1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13"/>
      <c r="V20" s="13"/>
      <c r="W20" s="13"/>
      <c r="X20" s="13"/>
      <c r="Y20" s="15">
        <v>19</v>
      </c>
      <c r="Z20" s="15">
        <v>0</v>
      </c>
      <c r="AA20" s="15">
        <v>0</v>
      </c>
      <c r="AB20" s="15">
        <v>0</v>
      </c>
      <c r="AC20" s="92"/>
      <c r="AD20" s="15">
        <v>19</v>
      </c>
      <c r="AE20" s="15"/>
      <c r="AF20" s="15">
        <v>19</v>
      </c>
      <c r="AG20" s="15">
        <v>0</v>
      </c>
      <c r="AH20" s="15">
        <v>0</v>
      </c>
      <c r="AI20" s="15">
        <v>255</v>
      </c>
      <c r="AJ20" s="96"/>
      <c r="AK20" s="15">
        <v>19</v>
      </c>
      <c r="AL20" s="15"/>
      <c r="AM20" s="15">
        <v>19</v>
      </c>
      <c r="AN20" s="15">
        <v>85</v>
      </c>
      <c r="AO20" s="15">
        <v>100</v>
      </c>
      <c r="AP20" s="15">
        <v>255</v>
      </c>
      <c r="AQ20" s="108"/>
      <c r="AR20" s="15">
        <v>19</v>
      </c>
      <c r="AS20" s="30">
        <v>19</v>
      </c>
      <c r="AT20" s="15"/>
    </row>
    <row r="21" spans="1:58" ht="14.25" customHeight="1" x14ac:dyDescent="0.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13"/>
      <c r="V21" s="13"/>
      <c r="W21" s="13"/>
      <c r="X21" s="13"/>
      <c r="AA21" s="27"/>
      <c r="AB21" s="27"/>
      <c r="AC21" s="27"/>
      <c r="AD21" s="27"/>
      <c r="AE21" s="15"/>
      <c r="AF21" s="15">
        <v>20</v>
      </c>
      <c r="AG21" s="15">
        <v>0</v>
      </c>
      <c r="AH21" s="15">
        <v>0</v>
      </c>
      <c r="AI21" s="15">
        <v>0</v>
      </c>
      <c r="AJ21" s="92"/>
      <c r="AK21" s="15">
        <v>20</v>
      </c>
      <c r="AL21" s="15"/>
      <c r="AM21" s="15">
        <v>20</v>
      </c>
      <c r="AN21" s="15">
        <v>90</v>
      </c>
      <c r="AO21" s="15">
        <v>100</v>
      </c>
      <c r="AP21" s="15">
        <v>85</v>
      </c>
      <c r="AQ21" s="109"/>
      <c r="AR21" s="15">
        <v>20</v>
      </c>
      <c r="AS21" s="30">
        <v>20</v>
      </c>
      <c r="AT21" s="15"/>
    </row>
    <row r="22" spans="1:58" ht="14.25" customHeight="1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13"/>
      <c r="V22" s="13"/>
      <c r="W22" s="13"/>
      <c r="X22" s="13"/>
      <c r="AA22" s="27"/>
      <c r="AB22" s="27"/>
      <c r="AC22" s="27"/>
      <c r="AD22" s="27"/>
      <c r="AE22" s="15"/>
      <c r="AF22" s="15"/>
      <c r="AG22" s="15"/>
      <c r="AH22" s="15"/>
      <c r="AI22" s="15"/>
      <c r="AJ22" s="15"/>
      <c r="AK22" s="15"/>
      <c r="AL22" s="15"/>
      <c r="AM22" s="15">
        <v>21</v>
      </c>
      <c r="AN22" s="15">
        <v>0</v>
      </c>
      <c r="AO22" s="15">
        <v>0</v>
      </c>
      <c r="AP22" s="15">
        <v>255</v>
      </c>
      <c r="AQ22" s="96"/>
      <c r="AR22" s="15">
        <v>21</v>
      </c>
      <c r="AS22" s="30">
        <v>21</v>
      </c>
      <c r="AT22" s="15"/>
    </row>
    <row r="23" spans="1:58" ht="14.25" customHeight="1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13"/>
      <c r="V23" s="13"/>
      <c r="W23" s="13"/>
      <c r="X23" s="13"/>
      <c r="AA23" s="27"/>
      <c r="AB23" s="27"/>
      <c r="AC23" s="27"/>
      <c r="AD23" s="27"/>
      <c r="AE23" s="15"/>
      <c r="AF23" s="15"/>
      <c r="AG23" s="15"/>
      <c r="AH23" s="15"/>
      <c r="AI23" s="15"/>
      <c r="AJ23" s="15"/>
      <c r="AK23" s="15"/>
      <c r="AL23" s="15"/>
      <c r="AM23" s="15">
        <v>22</v>
      </c>
      <c r="AN23" s="15">
        <v>0</v>
      </c>
      <c r="AO23" s="15">
        <v>0</v>
      </c>
      <c r="AP23" s="15">
        <v>0</v>
      </c>
      <c r="AQ23" s="92"/>
      <c r="AR23" s="15">
        <v>22</v>
      </c>
      <c r="AS23" s="30">
        <v>22</v>
      </c>
      <c r="AT23" s="15"/>
    </row>
    <row r="24" spans="1:58" ht="14.25" customHeight="1" x14ac:dyDescent="0.25">
      <c r="A24" s="16"/>
      <c r="U24" s="13"/>
      <c r="V24" s="13"/>
      <c r="W24" s="13"/>
      <c r="X24" s="13"/>
      <c r="Y24" s="16"/>
      <c r="Z24" s="16"/>
      <c r="AA24" s="16"/>
      <c r="AC24" s="16"/>
      <c r="AE24" s="16"/>
      <c r="AG24" s="16"/>
      <c r="AI24" s="16"/>
      <c r="AK24" s="16"/>
      <c r="AR24" s="15"/>
    </row>
    <row r="25" spans="1:58" ht="127.5" customHeight="1" x14ac:dyDescent="0.25">
      <c r="A25" s="16"/>
      <c r="B25" s="14" t="s">
        <v>40</v>
      </c>
      <c r="C25" s="14" t="s">
        <v>41</v>
      </c>
      <c r="D25" s="14" t="s">
        <v>42</v>
      </c>
      <c r="E25" s="14" t="s">
        <v>43</v>
      </c>
      <c r="F25" s="14" t="s">
        <v>44</v>
      </c>
      <c r="G25" s="14" t="s">
        <v>40</v>
      </c>
      <c r="H25" s="14" t="s">
        <v>41</v>
      </c>
      <c r="I25" s="14" t="s">
        <v>42</v>
      </c>
      <c r="J25" s="14" t="s">
        <v>43</v>
      </c>
      <c r="K25" s="14" t="s">
        <v>44</v>
      </c>
      <c r="L25" s="14" t="s">
        <v>40</v>
      </c>
      <c r="M25" s="14" t="s">
        <v>41</v>
      </c>
      <c r="N25" s="14" t="s">
        <v>42</v>
      </c>
      <c r="O25" s="14" t="s">
        <v>43</v>
      </c>
      <c r="P25" s="14" t="s">
        <v>44</v>
      </c>
      <c r="Q25" s="14" t="s">
        <v>40</v>
      </c>
      <c r="R25" s="14" t="s">
        <v>41</v>
      </c>
      <c r="S25" s="14" t="s">
        <v>42</v>
      </c>
      <c r="T25" s="14" t="s">
        <v>43</v>
      </c>
      <c r="U25" s="14" t="s">
        <v>44</v>
      </c>
      <c r="V25" s="14" t="s">
        <v>40</v>
      </c>
      <c r="W25" s="14" t="s">
        <v>41</v>
      </c>
      <c r="X25" s="14" t="s">
        <v>42</v>
      </c>
      <c r="Y25" s="14" t="s">
        <v>43</v>
      </c>
      <c r="Z25" s="14" t="s">
        <v>44</v>
      </c>
      <c r="AA25" s="14" t="s">
        <v>40</v>
      </c>
      <c r="AB25" s="14" t="s">
        <v>41</v>
      </c>
      <c r="AC25" s="14" t="s">
        <v>42</v>
      </c>
      <c r="AD25" s="14" t="s">
        <v>43</v>
      </c>
      <c r="AE25" s="14" t="s">
        <v>44</v>
      </c>
      <c r="AF25" s="14" t="s">
        <v>45</v>
      </c>
      <c r="AG25" s="14" t="s">
        <v>46</v>
      </c>
      <c r="AH25" s="14" t="s">
        <v>40</v>
      </c>
      <c r="AI25" s="14" t="s">
        <v>41</v>
      </c>
      <c r="AJ25" s="14" t="s">
        <v>42</v>
      </c>
      <c r="AK25" s="14" t="s">
        <v>43</v>
      </c>
      <c r="AL25" s="14" t="s">
        <v>44</v>
      </c>
      <c r="AM25" s="14" t="s">
        <v>40</v>
      </c>
      <c r="AN25" s="14" t="s">
        <v>41</v>
      </c>
      <c r="AO25" s="14" t="s">
        <v>42</v>
      </c>
      <c r="AP25" s="14" t="s">
        <v>43</v>
      </c>
      <c r="AQ25" s="14" t="s">
        <v>44</v>
      </c>
      <c r="AR25" s="15">
        <v>22</v>
      </c>
      <c r="AS25" s="14" t="s">
        <v>41</v>
      </c>
      <c r="AT25" s="14" t="s">
        <v>42</v>
      </c>
      <c r="AU25" s="14" t="s">
        <v>43</v>
      </c>
      <c r="AV25" s="14" t="s">
        <v>44</v>
      </c>
      <c r="AW25" s="14" t="s">
        <v>40</v>
      </c>
      <c r="AX25" s="14" t="s">
        <v>41</v>
      </c>
      <c r="AY25" s="14" t="s">
        <v>42</v>
      </c>
      <c r="AZ25" s="14" t="s">
        <v>43</v>
      </c>
      <c r="BA25" s="14" t="s">
        <v>44</v>
      </c>
      <c r="BB25" s="14" t="s">
        <v>40</v>
      </c>
      <c r="BC25" s="14" t="s">
        <v>41</v>
      </c>
      <c r="BD25" s="14" t="s">
        <v>42</v>
      </c>
      <c r="BE25" s="14" t="s">
        <v>43</v>
      </c>
      <c r="BF25" s="14" t="s">
        <v>44</v>
      </c>
    </row>
    <row r="26" spans="1:58" ht="14.25" customHeight="1" x14ac:dyDescent="0.25">
      <c r="A26" s="16"/>
      <c r="B26" s="15">
        <v>1</v>
      </c>
      <c r="C26" s="15">
        <v>0</v>
      </c>
      <c r="D26" s="15">
        <v>0</v>
      </c>
      <c r="E26" s="15">
        <v>0</v>
      </c>
      <c r="F26" s="92"/>
      <c r="G26" s="15">
        <v>16</v>
      </c>
      <c r="H26" s="15">
        <v>64</v>
      </c>
      <c r="I26" s="15">
        <v>255</v>
      </c>
      <c r="J26" s="15">
        <v>255</v>
      </c>
      <c r="K26" s="110"/>
      <c r="L26" s="15">
        <v>31</v>
      </c>
      <c r="M26" s="15">
        <v>128</v>
      </c>
      <c r="N26" s="15">
        <v>128</v>
      </c>
      <c r="O26" s="15">
        <v>255</v>
      </c>
      <c r="P26" s="83"/>
      <c r="Q26" s="15">
        <v>1</v>
      </c>
      <c r="R26" s="15">
        <v>0</v>
      </c>
      <c r="S26" s="15">
        <v>0</v>
      </c>
      <c r="T26" s="15">
        <v>0</v>
      </c>
      <c r="U26" s="92"/>
      <c r="V26" s="111"/>
      <c r="W26" s="15">
        <v>255</v>
      </c>
      <c r="X26" s="15">
        <v>255</v>
      </c>
      <c r="Y26" s="15">
        <v>128</v>
      </c>
      <c r="Z26" s="28"/>
      <c r="AA26" s="15">
        <v>1</v>
      </c>
      <c r="AB26" s="15">
        <v>255</v>
      </c>
      <c r="AC26" s="15">
        <v>255</v>
      </c>
      <c r="AD26" s="15">
        <v>128</v>
      </c>
      <c r="AE26" s="28"/>
      <c r="AF26" s="15">
        <v>1</v>
      </c>
      <c r="AG26" s="15">
        <v>0</v>
      </c>
      <c r="AH26" s="15">
        <v>1</v>
      </c>
      <c r="AI26" s="15">
        <v>0</v>
      </c>
      <c r="AJ26" s="15">
        <v>0</v>
      </c>
      <c r="AK26" s="15">
        <v>0</v>
      </c>
      <c r="AL26" s="92"/>
      <c r="AM26" s="15">
        <v>16</v>
      </c>
      <c r="AN26" s="15">
        <v>85</v>
      </c>
      <c r="AO26" s="15">
        <v>255</v>
      </c>
      <c r="AP26" s="15">
        <v>255</v>
      </c>
      <c r="AQ26" s="112"/>
      <c r="AS26" s="15">
        <v>255</v>
      </c>
      <c r="AT26" s="15">
        <v>255</v>
      </c>
      <c r="AU26" s="15">
        <v>170</v>
      </c>
      <c r="AV26" s="29"/>
      <c r="AW26" s="15">
        <v>1</v>
      </c>
      <c r="AX26" s="15">
        <v>0</v>
      </c>
      <c r="AY26" s="15">
        <v>0</v>
      </c>
      <c r="AZ26" s="15">
        <v>0</v>
      </c>
      <c r="BA26" s="92"/>
      <c r="BB26" s="111"/>
      <c r="BC26" s="15">
        <v>255</v>
      </c>
      <c r="BD26" s="15">
        <v>255</v>
      </c>
      <c r="BE26" s="15">
        <v>170</v>
      </c>
      <c r="BF26" s="29"/>
    </row>
    <row r="27" spans="1:58" ht="14.25" customHeight="1" x14ac:dyDescent="0.25">
      <c r="A27" s="16"/>
      <c r="B27" s="15">
        <v>2</v>
      </c>
      <c r="C27" s="15">
        <v>255</v>
      </c>
      <c r="D27" s="15">
        <v>0</v>
      </c>
      <c r="E27" s="15">
        <v>0</v>
      </c>
      <c r="F27" s="75"/>
      <c r="G27" s="15">
        <v>17</v>
      </c>
      <c r="H27" s="15">
        <v>255</v>
      </c>
      <c r="I27" s="15">
        <v>64</v>
      </c>
      <c r="J27" s="15">
        <v>255</v>
      </c>
      <c r="K27" s="113"/>
      <c r="L27" s="15">
        <v>32</v>
      </c>
      <c r="M27" s="15">
        <v>128</v>
      </c>
      <c r="N27" s="15">
        <v>255</v>
      </c>
      <c r="O27" s="15">
        <v>128</v>
      </c>
      <c r="P27" s="44"/>
      <c r="Q27" s="15">
        <v>2</v>
      </c>
      <c r="R27" s="15">
        <v>0</v>
      </c>
      <c r="S27" s="15">
        <v>0</v>
      </c>
      <c r="T27" s="15">
        <v>255</v>
      </c>
      <c r="U27" s="96"/>
      <c r="V27" s="111"/>
      <c r="W27" s="15">
        <v>128</v>
      </c>
      <c r="X27" s="15">
        <v>255</v>
      </c>
      <c r="Y27" s="15">
        <v>255</v>
      </c>
      <c r="Z27" s="32"/>
      <c r="AA27" s="15">
        <v>2</v>
      </c>
      <c r="AB27" s="15">
        <v>128</v>
      </c>
      <c r="AC27" s="15">
        <v>255</v>
      </c>
      <c r="AD27" s="15">
        <v>255</v>
      </c>
      <c r="AE27" s="32"/>
      <c r="AF27" s="15">
        <v>2</v>
      </c>
      <c r="AG27" s="15"/>
      <c r="AH27" s="15">
        <v>2</v>
      </c>
      <c r="AI27" s="15">
        <v>255</v>
      </c>
      <c r="AJ27" s="15">
        <v>0</v>
      </c>
      <c r="AK27" s="15">
        <v>0</v>
      </c>
      <c r="AL27" s="75"/>
      <c r="AM27" s="15">
        <v>17</v>
      </c>
      <c r="AN27" s="15">
        <v>255</v>
      </c>
      <c r="AO27" s="15">
        <v>85</v>
      </c>
      <c r="AP27" s="15">
        <v>255</v>
      </c>
      <c r="AQ27" s="114"/>
      <c r="AR27" s="14" t="s">
        <v>40</v>
      </c>
      <c r="AS27" s="15">
        <v>170</v>
      </c>
      <c r="AT27" s="15">
        <v>170</v>
      </c>
      <c r="AU27" s="15">
        <v>255</v>
      </c>
      <c r="AV27" s="59"/>
      <c r="AW27" s="15">
        <v>2</v>
      </c>
      <c r="AX27" s="15">
        <v>0</v>
      </c>
      <c r="AY27" s="15">
        <v>0</v>
      </c>
      <c r="AZ27" s="15">
        <v>255</v>
      </c>
      <c r="BA27" s="96"/>
      <c r="BB27" s="111"/>
      <c r="BC27" s="15">
        <v>170</v>
      </c>
      <c r="BD27" s="15">
        <v>255</v>
      </c>
      <c r="BE27" s="15">
        <v>255</v>
      </c>
      <c r="BF27" s="33"/>
    </row>
    <row r="28" spans="1:58" ht="14.25" customHeight="1" x14ac:dyDescent="0.25">
      <c r="A28" s="16"/>
      <c r="B28" s="15">
        <v>3</v>
      </c>
      <c r="C28" s="15">
        <v>0</v>
      </c>
      <c r="D28" s="15">
        <v>255</v>
      </c>
      <c r="E28" s="15">
        <v>0</v>
      </c>
      <c r="F28" s="58"/>
      <c r="G28" s="15">
        <v>18</v>
      </c>
      <c r="H28" s="15">
        <v>255</v>
      </c>
      <c r="I28" s="15">
        <v>255</v>
      </c>
      <c r="J28" s="15">
        <v>64</v>
      </c>
      <c r="K28" s="115"/>
      <c r="L28" s="15">
        <v>33</v>
      </c>
      <c r="M28" s="15">
        <v>255</v>
      </c>
      <c r="N28" s="15">
        <v>128</v>
      </c>
      <c r="O28" s="15">
        <v>128</v>
      </c>
      <c r="P28" s="46"/>
      <c r="Q28" s="15">
        <v>3</v>
      </c>
      <c r="R28" s="15">
        <v>0</v>
      </c>
      <c r="S28" s="15">
        <v>128</v>
      </c>
      <c r="T28" s="15">
        <v>64</v>
      </c>
      <c r="U28" s="116"/>
      <c r="V28" s="111"/>
      <c r="W28" s="15">
        <v>128</v>
      </c>
      <c r="X28" s="15">
        <v>255</v>
      </c>
      <c r="Y28" s="15">
        <v>128</v>
      </c>
      <c r="Z28" s="44"/>
      <c r="AA28" s="15">
        <v>3</v>
      </c>
      <c r="AB28" s="15">
        <v>128</v>
      </c>
      <c r="AC28" s="15">
        <v>255</v>
      </c>
      <c r="AD28" s="15">
        <v>128</v>
      </c>
      <c r="AE28" s="44"/>
      <c r="AF28" s="15">
        <v>3</v>
      </c>
      <c r="AG28" s="15"/>
      <c r="AH28" s="15">
        <v>3</v>
      </c>
      <c r="AI28" s="15">
        <v>0</v>
      </c>
      <c r="AJ28" s="15">
        <v>255</v>
      </c>
      <c r="AK28" s="15">
        <v>0</v>
      </c>
      <c r="AL28" s="58"/>
      <c r="AM28" s="15">
        <v>18</v>
      </c>
      <c r="AN28" s="15">
        <v>255</v>
      </c>
      <c r="AO28" s="15">
        <v>255</v>
      </c>
      <c r="AP28" s="15">
        <v>85</v>
      </c>
      <c r="AQ28" s="117"/>
      <c r="AR28" s="15">
        <v>31</v>
      </c>
      <c r="AS28" s="15">
        <v>170</v>
      </c>
      <c r="AT28" s="15">
        <v>255</v>
      </c>
      <c r="AU28" s="15">
        <v>170</v>
      </c>
      <c r="AV28" s="45"/>
      <c r="AW28" s="15">
        <v>3</v>
      </c>
      <c r="AX28" s="15">
        <v>0</v>
      </c>
      <c r="AY28" s="15">
        <v>170</v>
      </c>
      <c r="AZ28" s="15">
        <v>85</v>
      </c>
      <c r="BA28" s="86"/>
      <c r="BB28" s="111"/>
      <c r="BC28" s="15">
        <v>170</v>
      </c>
      <c r="BD28" s="15">
        <v>255</v>
      </c>
      <c r="BE28" s="15">
        <v>170</v>
      </c>
      <c r="BF28" s="45"/>
    </row>
    <row r="29" spans="1:58" ht="14.25" customHeight="1" x14ac:dyDescent="0.25">
      <c r="A29" s="16"/>
      <c r="B29" s="15">
        <v>4</v>
      </c>
      <c r="C29" s="15">
        <v>0</v>
      </c>
      <c r="D29" s="15">
        <v>0</v>
      </c>
      <c r="E29" s="15">
        <v>255</v>
      </c>
      <c r="F29" s="96"/>
      <c r="G29" s="15">
        <v>19</v>
      </c>
      <c r="H29" s="15">
        <v>64</v>
      </c>
      <c r="I29" s="15">
        <v>64</v>
      </c>
      <c r="J29" s="15">
        <v>255</v>
      </c>
      <c r="K29" s="118"/>
      <c r="L29" s="15">
        <v>34</v>
      </c>
      <c r="M29" s="15">
        <v>128</v>
      </c>
      <c r="N29" s="15">
        <v>64</v>
      </c>
      <c r="O29" s="15">
        <v>64</v>
      </c>
      <c r="P29" s="94"/>
      <c r="Q29" s="15">
        <v>4</v>
      </c>
      <c r="R29" s="15">
        <v>128</v>
      </c>
      <c r="S29" s="15">
        <v>0</v>
      </c>
      <c r="T29" s="15">
        <v>64</v>
      </c>
      <c r="U29" s="119"/>
      <c r="V29" s="111"/>
      <c r="W29" s="15">
        <v>255</v>
      </c>
      <c r="X29" s="15">
        <v>128</v>
      </c>
      <c r="Y29" s="15">
        <v>128</v>
      </c>
      <c r="Z29" s="46"/>
      <c r="AA29" s="15">
        <v>4</v>
      </c>
      <c r="AB29" s="15">
        <v>255</v>
      </c>
      <c r="AC29" s="15">
        <v>128</v>
      </c>
      <c r="AD29" s="15">
        <v>128</v>
      </c>
      <c r="AE29" s="46"/>
      <c r="AF29" s="15">
        <v>4</v>
      </c>
      <c r="AG29" s="15"/>
      <c r="AH29" s="15">
        <v>4</v>
      </c>
      <c r="AI29" s="15">
        <v>0</v>
      </c>
      <c r="AJ29" s="15">
        <v>0</v>
      </c>
      <c r="AK29" s="15">
        <v>255</v>
      </c>
      <c r="AL29" s="96"/>
      <c r="AM29" s="15">
        <v>19</v>
      </c>
      <c r="AN29" s="15">
        <v>85</v>
      </c>
      <c r="AO29" s="15">
        <v>85</v>
      </c>
      <c r="AP29" s="15">
        <v>255</v>
      </c>
      <c r="AQ29" s="106"/>
      <c r="AR29" s="15">
        <v>32</v>
      </c>
      <c r="AS29" s="15">
        <v>255</v>
      </c>
      <c r="AT29" s="15">
        <v>170</v>
      </c>
      <c r="AU29" s="15">
        <v>170</v>
      </c>
      <c r="AV29" s="47"/>
      <c r="AW29" s="15">
        <v>4</v>
      </c>
      <c r="AX29" s="15">
        <v>170</v>
      </c>
      <c r="AY29" s="15">
        <v>0</v>
      </c>
      <c r="AZ29" s="15">
        <v>85</v>
      </c>
      <c r="BA29" s="98"/>
      <c r="BB29" s="111"/>
      <c r="BC29" s="15">
        <v>255</v>
      </c>
      <c r="BD29" s="15">
        <v>170</v>
      </c>
      <c r="BE29" s="15">
        <v>170</v>
      </c>
      <c r="BF29" s="47"/>
    </row>
    <row r="30" spans="1:58" ht="14.25" customHeight="1" x14ac:dyDescent="0.25">
      <c r="A30" s="16"/>
      <c r="B30" s="15">
        <v>5</v>
      </c>
      <c r="C30" s="15">
        <v>255</v>
      </c>
      <c r="D30" s="15">
        <v>255</v>
      </c>
      <c r="E30" s="15">
        <v>0</v>
      </c>
      <c r="F30" s="56"/>
      <c r="G30" s="15">
        <v>20</v>
      </c>
      <c r="H30" s="15">
        <v>64</v>
      </c>
      <c r="I30" s="15">
        <v>255</v>
      </c>
      <c r="J30" s="15">
        <v>64</v>
      </c>
      <c r="K30" s="120"/>
      <c r="L30" s="15">
        <v>35</v>
      </c>
      <c r="M30" s="15">
        <v>64</v>
      </c>
      <c r="N30" s="15">
        <v>128</v>
      </c>
      <c r="O30" s="15">
        <v>64</v>
      </c>
      <c r="P30" s="88"/>
      <c r="Q30" s="15">
        <v>5</v>
      </c>
      <c r="R30" s="15">
        <v>128</v>
      </c>
      <c r="S30" s="15">
        <v>0</v>
      </c>
      <c r="T30" s="15">
        <v>128</v>
      </c>
      <c r="U30" s="121"/>
      <c r="V30" s="111"/>
      <c r="W30" s="15">
        <v>0</v>
      </c>
      <c r="X30" s="15">
        <v>255</v>
      </c>
      <c r="Y30" s="15">
        <v>255</v>
      </c>
      <c r="Z30" s="55"/>
      <c r="AA30" s="15">
        <v>5</v>
      </c>
      <c r="AB30" s="15">
        <v>0</v>
      </c>
      <c r="AC30" s="15">
        <v>255</v>
      </c>
      <c r="AD30" s="15">
        <v>255</v>
      </c>
      <c r="AE30" s="55"/>
      <c r="AF30" s="15">
        <v>5</v>
      </c>
      <c r="AG30" s="15"/>
      <c r="AH30" s="15">
        <v>5</v>
      </c>
      <c r="AI30" s="15">
        <v>255</v>
      </c>
      <c r="AJ30" s="15">
        <v>255</v>
      </c>
      <c r="AK30" s="15">
        <v>0</v>
      </c>
      <c r="AL30" s="56"/>
      <c r="AM30" s="15">
        <v>20</v>
      </c>
      <c r="AN30" s="15">
        <v>85</v>
      </c>
      <c r="AO30" s="15">
        <v>255</v>
      </c>
      <c r="AP30" s="15">
        <v>85</v>
      </c>
      <c r="AQ30" s="122"/>
      <c r="AR30" s="15">
        <v>33</v>
      </c>
      <c r="AS30" s="15">
        <v>170</v>
      </c>
      <c r="AT30" s="15">
        <v>85</v>
      </c>
      <c r="AU30" s="15">
        <v>85</v>
      </c>
      <c r="AV30" s="91"/>
      <c r="AW30" s="15">
        <v>5</v>
      </c>
      <c r="AX30" s="15">
        <v>170</v>
      </c>
      <c r="AY30" s="15">
        <v>0</v>
      </c>
      <c r="AZ30" s="15">
        <v>170</v>
      </c>
      <c r="BA30" s="123"/>
      <c r="BB30" s="111"/>
      <c r="BC30" s="15">
        <v>0</v>
      </c>
      <c r="BD30" s="15">
        <v>255</v>
      </c>
      <c r="BE30" s="15">
        <v>255</v>
      </c>
      <c r="BF30" s="55"/>
    </row>
    <row r="31" spans="1:58" ht="14.25" customHeight="1" x14ac:dyDescent="0.25">
      <c r="A31" s="16"/>
      <c r="B31" s="15">
        <v>6</v>
      </c>
      <c r="C31" s="15">
        <v>255</v>
      </c>
      <c r="D31" s="15">
        <v>0</v>
      </c>
      <c r="E31" s="15">
        <v>255</v>
      </c>
      <c r="F31" s="61"/>
      <c r="G31" s="15">
        <v>21</v>
      </c>
      <c r="H31" s="15">
        <v>255</v>
      </c>
      <c r="I31" s="15">
        <v>64</v>
      </c>
      <c r="J31" s="15">
        <v>64</v>
      </c>
      <c r="K31" s="74"/>
      <c r="L31" s="15">
        <v>36</v>
      </c>
      <c r="M31" s="15">
        <v>64</v>
      </c>
      <c r="N31" s="15">
        <v>64</v>
      </c>
      <c r="O31" s="15">
        <v>128</v>
      </c>
      <c r="P31" s="124"/>
      <c r="Q31" s="15">
        <v>6</v>
      </c>
      <c r="R31" s="111"/>
      <c r="S31" s="111"/>
      <c r="T31" s="111"/>
      <c r="U31" s="111"/>
      <c r="V31" s="111"/>
      <c r="W31" s="15">
        <v>255</v>
      </c>
      <c r="X31" s="15">
        <v>255</v>
      </c>
      <c r="Y31" s="15">
        <v>0</v>
      </c>
      <c r="Z31" s="56"/>
      <c r="AA31" s="15">
        <v>6</v>
      </c>
      <c r="AB31" s="15">
        <v>255</v>
      </c>
      <c r="AC31" s="15">
        <v>255</v>
      </c>
      <c r="AD31" s="15">
        <v>0</v>
      </c>
      <c r="AE31" s="56"/>
      <c r="AF31" s="15">
        <v>6</v>
      </c>
      <c r="AG31" s="15"/>
      <c r="AH31" s="15">
        <v>6</v>
      </c>
      <c r="AI31" s="15">
        <v>255</v>
      </c>
      <c r="AJ31" s="15">
        <v>0</v>
      </c>
      <c r="AK31" s="15">
        <v>255</v>
      </c>
      <c r="AL31" s="61"/>
      <c r="AM31" s="15">
        <v>21</v>
      </c>
      <c r="AN31" s="15">
        <v>255</v>
      </c>
      <c r="AO31" s="15">
        <v>85</v>
      </c>
      <c r="AP31" s="15">
        <v>85</v>
      </c>
      <c r="AQ31" s="125"/>
      <c r="AR31" s="15">
        <v>34</v>
      </c>
      <c r="AS31" s="15">
        <v>85</v>
      </c>
      <c r="AT31" s="15">
        <v>170</v>
      </c>
      <c r="AU31" s="15">
        <v>85</v>
      </c>
      <c r="AV31" s="126"/>
      <c r="AW31" s="15">
        <v>6</v>
      </c>
      <c r="AX31" s="111"/>
      <c r="AY31" s="111"/>
      <c r="AZ31" s="111"/>
      <c r="BA31" s="111"/>
      <c r="BB31" s="111"/>
      <c r="BC31" s="15">
        <v>255</v>
      </c>
      <c r="BD31" s="15">
        <v>255</v>
      </c>
      <c r="BE31" s="15">
        <v>0</v>
      </c>
      <c r="BF31" s="56"/>
    </row>
    <row r="32" spans="1:58" ht="14.25" customHeight="1" x14ac:dyDescent="0.25">
      <c r="A32" s="16"/>
      <c r="B32" s="15">
        <v>7</v>
      </c>
      <c r="C32" s="15">
        <v>0</v>
      </c>
      <c r="D32" s="15">
        <v>255</v>
      </c>
      <c r="E32" s="15">
        <v>255</v>
      </c>
      <c r="F32" s="55"/>
      <c r="G32" s="15">
        <v>22</v>
      </c>
      <c r="H32" s="15">
        <v>128</v>
      </c>
      <c r="I32" s="15">
        <v>0</v>
      </c>
      <c r="J32" s="15">
        <v>0</v>
      </c>
      <c r="K32" s="127"/>
      <c r="L32" s="15">
        <v>37</v>
      </c>
      <c r="M32" s="15">
        <v>128</v>
      </c>
      <c r="N32" s="15">
        <v>128</v>
      </c>
      <c r="O32" s="15">
        <v>64</v>
      </c>
      <c r="P32" s="85"/>
      <c r="Q32" s="15">
        <v>7</v>
      </c>
      <c r="R32" s="111"/>
      <c r="S32" s="111"/>
      <c r="T32" s="111"/>
      <c r="U32" s="111"/>
      <c r="V32" s="111"/>
      <c r="W32" s="15">
        <v>128</v>
      </c>
      <c r="X32" s="15">
        <v>128</v>
      </c>
      <c r="Y32" s="15">
        <v>128</v>
      </c>
      <c r="Z32" s="128"/>
      <c r="AA32" s="15">
        <v>7</v>
      </c>
      <c r="AB32" s="15">
        <v>0</v>
      </c>
      <c r="AC32" s="15">
        <v>255</v>
      </c>
      <c r="AD32" s="15">
        <v>0</v>
      </c>
      <c r="AE32" s="58"/>
      <c r="AF32" s="15">
        <v>7</v>
      </c>
      <c r="AG32" s="15"/>
      <c r="AH32" s="15">
        <v>7</v>
      </c>
      <c r="AI32" s="15">
        <v>0</v>
      </c>
      <c r="AJ32" s="15">
        <v>255</v>
      </c>
      <c r="AK32" s="15">
        <v>255</v>
      </c>
      <c r="AL32" s="55"/>
      <c r="AM32" s="15">
        <v>22</v>
      </c>
      <c r="AN32" s="15">
        <v>170</v>
      </c>
      <c r="AO32" s="15">
        <v>0</v>
      </c>
      <c r="AP32" s="15">
        <v>0</v>
      </c>
      <c r="AQ32" s="129"/>
      <c r="AR32" s="15">
        <v>35</v>
      </c>
      <c r="AS32" s="15">
        <v>85</v>
      </c>
      <c r="AT32" s="15">
        <v>85</v>
      </c>
      <c r="AU32" s="15">
        <v>170</v>
      </c>
      <c r="AV32" s="130"/>
      <c r="AW32" s="15">
        <v>7</v>
      </c>
      <c r="AX32" s="111"/>
      <c r="AY32" s="111"/>
      <c r="AZ32" s="111"/>
      <c r="BA32" s="111"/>
      <c r="BB32" s="111"/>
      <c r="BC32" s="15">
        <v>170</v>
      </c>
      <c r="BD32" s="15">
        <v>170</v>
      </c>
      <c r="BE32" s="15">
        <v>170</v>
      </c>
      <c r="BF32" s="131"/>
    </row>
    <row r="33" spans="1:58" ht="14.25" customHeight="1" x14ac:dyDescent="0.25">
      <c r="A33" s="16"/>
      <c r="B33" s="15">
        <v>8</v>
      </c>
      <c r="C33" s="15">
        <v>255</v>
      </c>
      <c r="D33" s="15">
        <v>255</v>
      </c>
      <c r="E33" s="15">
        <v>255</v>
      </c>
      <c r="F33" s="111"/>
      <c r="G33" s="15">
        <v>23</v>
      </c>
      <c r="H33" s="15">
        <v>0</v>
      </c>
      <c r="I33" s="15">
        <v>128</v>
      </c>
      <c r="J33" s="15">
        <v>0</v>
      </c>
      <c r="K33" s="132"/>
      <c r="L33" s="15">
        <v>38</v>
      </c>
      <c r="M33" s="15">
        <v>128</v>
      </c>
      <c r="N33" s="15">
        <v>64</v>
      </c>
      <c r="O33" s="15">
        <v>128</v>
      </c>
      <c r="P33" s="95"/>
      <c r="Q33" s="15">
        <v>8</v>
      </c>
      <c r="R33" s="111"/>
      <c r="S33" s="111"/>
      <c r="T33" s="111"/>
      <c r="U33" s="111"/>
      <c r="V33" s="111"/>
      <c r="W33" s="15">
        <v>128</v>
      </c>
      <c r="X33" s="15">
        <v>128</v>
      </c>
      <c r="Y33" s="15">
        <v>0</v>
      </c>
      <c r="Z33" s="133"/>
      <c r="AA33" s="15">
        <v>8</v>
      </c>
      <c r="AB33" s="15">
        <v>255</v>
      </c>
      <c r="AC33" s="15">
        <v>0</v>
      </c>
      <c r="AD33" s="15">
        <v>255</v>
      </c>
      <c r="AE33" s="61"/>
      <c r="AF33" s="15">
        <v>8</v>
      </c>
      <c r="AG33" s="15"/>
      <c r="AH33" s="15">
        <v>8</v>
      </c>
      <c r="AI33" s="15">
        <v>255</v>
      </c>
      <c r="AJ33" s="15">
        <v>255</v>
      </c>
      <c r="AK33" s="15">
        <v>255</v>
      </c>
      <c r="AL33" s="111"/>
      <c r="AM33" s="15">
        <v>23</v>
      </c>
      <c r="AN33" s="15">
        <v>0</v>
      </c>
      <c r="AO33" s="15">
        <v>170</v>
      </c>
      <c r="AP33" s="15">
        <v>0</v>
      </c>
      <c r="AQ33" s="134"/>
      <c r="AR33" s="15">
        <v>36</v>
      </c>
      <c r="AS33" s="15">
        <v>170</v>
      </c>
      <c r="AT33" s="15">
        <v>170</v>
      </c>
      <c r="AU33" s="15">
        <v>85</v>
      </c>
      <c r="AV33" s="76"/>
      <c r="AW33" s="15">
        <v>8</v>
      </c>
      <c r="AX33" s="111"/>
      <c r="AY33" s="111"/>
      <c r="AZ33" s="111"/>
      <c r="BA33" s="111"/>
      <c r="BB33" s="111"/>
      <c r="BC33" s="15">
        <v>170</v>
      </c>
      <c r="BD33" s="15">
        <v>170</v>
      </c>
      <c r="BE33" s="15">
        <v>0</v>
      </c>
      <c r="BF33" s="135"/>
    </row>
    <row r="34" spans="1:58" ht="14.25" customHeight="1" x14ac:dyDescent="0.25">
      <c r="A34" s="16"/>
      <c r="B34" s="15">
        <v>9</v>
      </c>
      <c r="C34" s="15">
        <v>64</v>
      </c>
      <c r="D34" s="15">
        <v>0</v>
      </c>
      <c r="E34" s="15">
        <v>0</v>
      </c>
      <c r="F34" s="136"/>
      <c r="G34" s="15">
        <v>24</v>
      </c>
      <c r="H34" s="15">
        <v>0</v>
      </c>
      <c r="I34" s="15">
        <v>0</v>
      </c>
      <c r="J34" s="15">
        <v>128</v>
      </c>
      <c r="K34" s="137"/>
      <c r="L34" s="15">
        <v>39</v>
      </c>
      <c r="M34" s="15">
        <v>64</v>
      </c>
      <c r="N34" s="15">
        <v>128</v>
      </c>
      <c r="O34" s="15">
        <v>128</v>
      </c>
      <c r="P34" s="90"/>
      <c r="Q34" s="15">
        <v>9</v>
      </c>
      <c r="R34" s="111"/>
      <c r="S34" s="111"/>
      <c r="T34" s="111"/>
      <c r="U34" s="111"/>
      <c r="V34" s="111"/>
      <c r="W34" s="15">
        <v>0</v>
      </c>
      <c r="X34" s="15">
        <v>128</v>
      </c>
      <c r="Y34" s="15">
        <v>128</v>
      </c>
      <c r="Z34" s="138"/>
      <c r="AA34" s="15">
        <v>9</v>
      </c>
      <c r="AB34" s="15">
        <v>255</v>
      </c>
      <c r="AC34" s="15">
        <v>64</v>
      </c>
      <c r="AD34" s="15">
        <v>64</v>
      </c>
      <c r="AE34" s="74"/>
      <c r="AF34" s="15">
        <v>9</v>
      </c>
      <c r="AG34" s="15"/>
      <c r="AH34" s="15">
        <v>9</v>
      </c>
      <c r="AI34" s="15">
        <v>85</v>
      </c>
      <c r="AJ34" s="15">
        <v>0</v>
      </c>
      <c r="AK34" s="15">
        <v>0</v>
      </c>
      <c r="AL34" s="139"/>
      <c r="AM34" s="15">
        <v>24</v>
      </c>
      <c r="AN34" s="15">
        <v>0</v>
      </c>
      <c r="AO34" s="15">
        <v>0</v>
      </c>
      <c r="AP34" s="15">
        <v>170</v>
      </c>
      <c r="AQ34" s="140"/>
      <c r="AR34" s="15">
        <v>37</v>
      </c>
      <c r="AS34" s="15">
        <v>170</v>
      </c>
      <c r="AT34" s="15">
        <v>85</v>
      </c>
      <c r="AU34" s="15">
        <v>170</v>
      </c>
      <c r="AV34" s="97"/>
      <c r="AW34" s="15">
        <v>9</v>
      </c>
      <c r="AX34" s="111"/>
      <c r="AY34" s="111"/>
      <c r="AZ34" s="111"/>
      <c r="BA34" s="111"/>
      <c r="BB34" s="111"/>
      <c r="BC34" s="15">
        <v>0</v>
      </c>
      <c r="BD34" s="15">
        <v>170</v>
      </c>
      <c r="BE34" s="15">
        <v>170</v>
      </c>
      <c r="BF34" s="141"/>
    </row>
    <row r="35" spans="1:58" ht="14.25" customHeight="1" x14ac:dyDescent="0.25">
      <c r="A35" s="16"/>
      <c r="B35" s="15">
        <v>10</v>
      </c>
      <c r="C35" s="15">
        <v>0</v>
      </c>
      <c r="D35" s="15">
        <v>64</v>
      </c>
      <c r="E35" s="15">
        <v>0</v>
      </c>
      <c r="F35" s="142"/>
      <c r="G35" s="15">
        <v>25</v>
      </c>
      <c r="H35" s="15">
        <v>128</v>
      </c>
      <c r="I35" s="15">
        <v>128</v>
      </c>
      <c r="J35" s="15">
        <v>0</v>
      </c>
      <c r="K35" s="133"/>
      <c r="L35" s="15">
        <v>40</v>
      </c>
      <c r="M35" s="15">
        <v>128</v>
      </c>
      <c r="N35" s="15">
        <v>64</v>
      </c>
      <c r="O35" s="15">
        <v>0</v>
      </c>
      <c r="P35" s="143"/>
      <c r="Q35" s="15">
        <v>10</v>
      </c>
      <c r="R35" s="111"/>
      <c r="S35" s="111"/>
      <c r="T35" s="111"/>
      <c r="U35" s="111"/>
      <c r="V35" s="111"/>
      <c r="W35" s="15">
        <v>128</v>
      </c>
      <c r="X35" s="15">
        <v>0</v>
      </c>
      <c r="Y35" s="15">
        <v>128</v>
      </c>
      <c r="Z35" s="121"/>
      <c r="AA35" s="15">
        <v>10</v>
      </c>
      <c r="AB35" s="15">
        <v>255</v>
      </c>
      <c r="AC35" s="15">
        <v>0</v>
      </c>
      <c r="AD35" s="15">
        <v>0</v>
      </c>
      <c r="AE35" s="75"/>
      <c r="AF35" s="15">
        <v>10</v>
      </c>
      <c r="AG35" s="15"/>
      <c r="AH35" s="15">
        <v>10</v>
      </c>
      <c r="AI35" s="15">
        <v>0</v>
      </c>
      <c r="AJ35" s="15">
        <v>85</v>
      </c>
      <c r="AK35" s="15">
        <v>0</v>
      </c>
      <c r="AL35" s="144"/>
      <c r="AM35" s="15">
        <v>25</v>
      </c>
      <c r="AN35" s="15">
        <v>170</v>
      </c>
      <c r="AO35" s="15">
        <v>170</v>
      </c>
      <c r="AP35" s="15">
        <v>0</v>
      </c>
      <c r="AQ35" s="135"/>
      <c r="AR35" s="15">
        <v>38</v>
      </c>
      <c r="AS35" s="15">
        <v>85</v>
      </c>
      <c r="AT35" s="15">
        <v>170</v>
      </c>
      <c r="AU35" s="15">
        <v>170</v>
      </c>
      <c r="AV35" s="62"/>
      <c r="AW35" s="15">
        <v>10</v>
      </c>
      <c r="AX35" s="111"/>
      <c r="AY35" s="111"/>
      <c r="AZ35" s="111"/>
      <c r="BA35" s="111"/>
      <c r="BB35" s="111"/>
      <c r="BC35" s="15">
        <v>170</v>
      </c>
      <c r="BD35" s="15">
        <v>0</v>
      </c>
      <c r="BE35" s="15">
        <v>170</v>
      </c>
      <c r="BF35" s="123"/>
    </row>
    <row r="36" spans="1:58" ht="14.25" customHeight="1" x14ac:dyDescent="0.25">
      <c r="A36" s="16"/>
      <c r="B36" s="15">
        <v>11</v>
      </c>
      <c r="C36" s="15">
        <v>0</v>
      </c>
      <c r="D36" s="15">
        <v>0</v>
      </c>
      <c r="E36" s="15">
        <v>64</v>
      </c>
      <c r="F36" s="145"/>
      <c r="G36" s="15">
        <v>26</v>
      </c>
      <c r="H36" s="15">
        <v>128</v>
      </c>
      <c r="I36" s="15">
        <v>0</v>
      </c>
      <c r="J36" s="15">
        <v>128</v>
      </c>
      <c r="K36" s="121"/>
      <c r="L36" s="15">
        <v>41</v>
      </c>
      <c r="M36" s="15">
        <v>64</v>
      </c>
      <c r="N36" s="15">
        <v>128</v>
      </c>
      <c r="O36" s="15">
        <v>0</v>
      </c>
      <c r="P36" s="146"/>
      <c r="Q36" s="15">
        <v>11</v>
      </c>
      <c r="R36" s="111"/>
      <c r="S36" s="111"/>
      <c r="T36" s="111"/>
      <c r="U36" s="111"/>
      <c r="V36" s="111"/>
      <c r="W36" s="15">
        <v>0</v>
      </c>
      <c r="X36" s="15">
        <v>128</v>
      </c>
      <c r="Y36" s="15">
        <v>0</v>
      </c>
      <c r="Z36" s="132"/>
      <c r="AA36" s="15">
        <v>11</v>
      </c>
      <c r="AB36" s="15">
        <v>128</v>
      </c>
      <c r="AC36" s="15">
        <v>128</v>
      </c>
      <c r="AD36" s="15">
        <v>255</v>
      </c>
      <c r="AE36" s="83"/>
      <c r="AF36" s="15">
        <v>11</v>
      </c>
      <c r="AG36" s="15"/>
      <c r="AH36" s="15">
        <v>11</v>
      </c>
      <c r="AI36" s="15">
        <v>0</v>
      </c>
      <c r="AJ36" s="15">
        <v>0</v>
      </c>
      <c r="AK36" s="15">
        <v>85</v>
      </c>
      <c r="AL36" s="147"/>
      <c r="AM36" s="15">
        <v>26</v>
      </c>
      <c r="AN36" s="15">
        <v>170</v>
      </c>
      <c r="AO36" s="15">
        <v>0</v>
      </c>
      <c r="AP36" s="15">
        <v>170</v>
      </c>
      <c r="AQ36" s="123"/>
      <c r="AR36" s="15">
        <v>39</v>
      </c>
      <c r="AS36" s="15">
        <v>170</v>
      </c>
      <c r="AT36" s="15">
        <v>85</v>
      </c>
      <c r="AU36" s="15">
        <v>0</v>
      </c>
      <c r="AV36" s="148"/>
      <c r="AW36" s="15">
        <v>11</v>
      </c>
      <c r="AX36" s="111"/>
      <c r="AY36" s="111"/>
      <c r="AZ36" s="111"/>
      <c r="BA36" s="111"/>
      <c r="BB36" s="111"/>
      <c r="BC36" s="15">
        <v>0</v>
      </c>
      <c r="BD36" s="15">
        <v>170</v>
      </c>
      <c r="BE36" s="15">
        <v>0</v>
      </c>
      <c r="BF36" s="134"/>
    </row>
    <row r="37" spans="1:58" ht="14.25" customHeight="1" x14ac:dyDescent="0.25">
      <c r="A37" s="16"/>
      <c r="B37" s="15">
        <v>12</v>
      </c>
      <c r="C37" s="15">
        <v>64</v>
      </c>
      <c r="D37" s="15">
        <v>64</v>
      </c>
      <c r="E37" s="15">
        <v>0</v>
      </c>
      <c r="F37" s="145"/>
      <c r="G37" s="15">
        <v>27</v>
      </c>
      <c r="H37" s="15">
        <v>0</v>
      </c>
      <c r="I37" s="15">
        <v>128</v>
      </c>
      <c r="J37" s="15">
        <v>128</v>
      </c>
      <c r="K37" s="138"/>
      <c r="L37" s="15">
        <v>42</v>
      </c>
      <c r="M37" s="15">
        <v>64</v>
      </c>
      <c r="N37" s="15">
        <v>0</v>
      </c>
      <c r="O37" s="15">
        <v>128</v>
      </c>
      <c r="P37" s="149"/>
      <c r="Q37" s="15">
        <v>12</v>
      </c>
      <c r="R37" s="111"/>
      <c r="S37" s="111"/>
      <c r="T37" s="111"/>
      <c r="U37" s="111"/>
      <c r="V37" s="111"/>
      <c r="W37" s="15">
        <v>128</v>
      </c>
      <c r="X37" s="15">
        <v>0</v>
      </c>
      <c r="Y37" s="15">
        <v>0</v>
      </c>
      <c r="Z37" s="127"/>
      <c r="AA37" s="15">
        <v>12</v>
      </c>
      <c r="AB37" s="15">
        <v>128</v>
      </c>
      <c r="AC37" s="15">
        <v>128</v>
      </c>
      <c r="AD37" s="15">
        <v>64</v>
      </c>
      <c r="AE37" s="85"/>
      <c r="AF37" s="15">
        <v>12</v>
      </c>
      <c r="AG37" s="15"/>
      <c r="AH37" s="15">
        <v>12</v>
      </c>
      <c r="AI37" s="15">
        <v>85</v>
      </c>
      <c r="AJ37" s="15">
        <v>85</v>
      </c>
      <c r="AK37" s="15">
        <v>0</v>
      </c>
      <c r="AL37" s="147"/>
      <c r="AM37" s="15">
        <v>27</v>
      </c>
      <c r="AN37" s="15">
        <v>0</v>
      </c>
      <c r="AO37" s="15">
        <v>170</v>
      </c>
      <c r="AP37" s="15">
        <v>170</v>
      </c>
      <c r="AQ37" s="141"/>
      <c r="AR37" s="15">
        <v>40</v>
      </c>
      <c r="AS37" s="15">
        <v>85</v>
      </c>
      <c r="AT37" s="15">
        <v>170</v>
      </c>
      <c r="AU37" s="15">
        <v>0</v>
      </c>
      <c r="AV37" s="84"/>
      <c r="AW37" s="15">
        <v>12</v>
      </c>
      <c r="AX37" s="111"/>
      <c r="AY37" s="111"/>
      <c r="AZ37" s="111"/>
      <c r="BA37" s="111"/>
      <c r="BB37" s="111"/>
      <c r="BC37" s="15">
        <v>170</v>
      </c>
      <c r="BD37" s="15">
        <v>0</v>
      </c>
      <c r="BE37" s="15">
        <v>0</v>
      </c>
      <c r="BF37" s="129"/>
    </row>
    <row r="38" spans="1:58" ht="14.25" customHeight="1" x14ac:dyDescent="0.25">
      <c r="A38" s="16"/>
      <c r="B38" s="15">
        <v>13</v>
      </c>
      <c r="C38" s="15">
        <v>64</v>
      </c>
      <c r="D38" s="15">
        <v>0</v>
      </c>
      <c r="E38" s="15">
        <v>64</v>
      </c>
      <c r="F38" s="150"/>
      <c r="G38" s="15">
        <v>28</v>
      </c>
      <c r="H38" s="15">
        <v>128</v>
      </c>
      <c r="I38" s="15">
        <v>128</v>
      </c>
      <c r="J38" s="15">
        <v>128</v>
      </c>
      <c r="K38" s="128"/>
      <c r="L38" s="15">
        <v>43</v>
      </c>
      <c r="M38" s="15">
        <v>128</v>
      </c>
      <c r="N38" s="15">
        <v>0</v>
      </c>
      <c r="O38" s="15">
        <v>64</v>
      </c>
      <c r="P38" s="119"/>
      <c r="Q38" s="15">
        <v>13</v>
      </c>
      <c r="R38" s="111"/>
      <c r="S38" s="111"/>
      <c r="T38" s="111"/>
      <c r="U38" s="111"/>
      <c r="V38" s="111"/>
      <c r="W38" s="15">
        <v>0</v>
      </c>
      <c r="X38" s="15">
        <v>0</v>
      </c>
      <c r="Y38" s="15">
        <v>128</v>
      </c>
      <c r="Z38" s="137"/>
      <c r="AA38" s="15">
        <v>13</v>
      </c>
      <c r="AB38" s="15">
        <v>64</v>
      </c>
      <c r="AC38" s="15">
        <v>128</v>
      </c>
      <c r="AD38" s="15">
        <v>64</v>
      </c>
      <c r="AE38" s="88"/>
      <c r="AF38" s="15">
        <v>13</v>
      </c>
      <c r="AG38" s="15"/>
      <c r="AH38" s="15">
        <v>13</v>
      </c>
      <c r="AI38" s="15">
        <v>85</v>
      </c>
      <c r="AJ38" s="15">
        <v>0</v>
      </c>
      <c r="AK38" s="15">
        <v>85</v>
      </c>
      <c r="AL38" s="151"/>
      <c r="AM38" s="15">
        <v>28</v>
      </c>
      <c r="AN38" s="15">
        <v>170</v>
      </c>
      <c r="AO38" s="15">
        <v>170</v>
      </c>
      <c r="AP38" s="15">
        <v>170</v>
      </c>
      <c r="AQ38" s="131"/>
      <c r="AR38" s="15">
        <v>41</v>
      </c>
      <c r="AS38" s="15">
        <v>85</v>
      </c>
      <c r="AT38" s="15">
        <v>0</v>
      </c>
      <c r="AU38" s="15">
        <v>170</v>
      </c>
      <c r="AV38" s="152"/>
      <c r="AW38" s="15">
        <v>13</v>
      </c>
      <c r="AX38" s="111"/>
      <c r="AY38" s="111"/>
      <c r="AZ38" s="111"/>
      <c r="BA38" s="111"/>
      <c r="BB38" s="111"/>
      <c r="BC38" s="15">
        <v>0</v>
      </c>
      <c r="BD38" s="15">
        <v>0</v>
      </c>
      <c r="BE38" s="15">
        <v>170</v>
      </c>
      <c r="BF38" s="140"/>
    </row>
    <row r="39" spans="1:58" ht="14.25" customHeight="1" x14ac:dyDescent="0.25">
      <c r="A39" s="16"/>
      <c r="B39" s="15">
        <v>14</v>
      </c>
      <c r="C39" s="15">
        <v>0</v>
      </c>
      <c r="D39" s="15">
        <v>64</v>
      </c>
      <c r="E39" s="15">
        <v>64</v>
      </c>
      <c r="F39" s="153"/>
      <c r="G39" s="15">
        <v>29</v>
      </c>
      <c r="H39" s="15">
        <v>128</v>
      </c>
      <c r="I39" s="15">
        <v>255</v>
      </c>
      <c r="J39" s="15">
        <v>255</v>
      </c>
      <c r="K39" s="32"/>
      <c r="L39" s="15">
        <v>44</v>
      </c>
      <c r="M39" s="15">
        <v>0</v>
      </c>
      <c r="N39" s="15">
        <v>128</v>
      </c>
      <c r="O39" s="15">
        <v>64</v>
      </c>
      <c r="P39" s="116"/>
      <c r="Q39" s="15">
        <v>14</v>
      </c>
      <c r="R39" s="111"/>
      <c r="S39" s="111"/>
      <c r="T39" s="111"/>
      <c r="U39" s="111"/>
      <c r="V39" s="111"/>
      <c r="W39" s="111"/>
      <c r="X39" s="111"/>
      <c r="Y39" s="111"/>
      <c r="Z39" s="111"/>
      <c r="AA39" s="15">
        <v>14</v>
      </c>
      <c r="AB39" s="15">
        <v>64</v>
      </c>
      <c r="AC39" s="15">
        <v>128</v>
      </c>
      <c r="AD39" s="15">
        <v>128</v>
      </c>
      <c r="AE39" s="90"/>
      <c r="AF39" s="15">
        <v>14</v>
      </c>
      <c r="AG39" s="15"/>
      <c r="AH39" s="15">
        <v>14</v>
      </c>
      <c r="AI39" s="15">
        <v>0</v>
      </c>
      <c r="AJ39" s="15">
        <v>85</v>
      </c>
      <c r="AK39" s="15">
        <v>85</v>
      </c>
      <c r="AL39" s="154"/>
      <c r="AM39" s="15">
        <v>29</v>
      </c>
      <c r="AN39" s="15">
        <v>170</v>
      </c>
      <c r="AO39" s="15">
        <v>255</v>
      </c>
      <c r="AP39" s="15">
        <v>255</v>
      </c>
      <c r="AQ39" s="33"/>
      <c r="AR39" s="15">
        <v>42</v>
      </c>
      <c r="AS39" s="15">
        <v>170</v>
      </c>
      <c r="AT39" s="15">
        <v>0</v>
      </c>
      <c r="AU39" s="15">
        <v>85</v>
      </c>
      <c r="AV39" s="98"/>
      <c r="AW39" s="15">
        <v>14</v>
      </c>
      <c r="AX39" s="111"/>
      <c r="AY39" s="111"/>
      <c r="AZ39" s="111"/>
      <c r="BA39" s="111"/>
      <c r="BB39" s="111"/>
      <c r="BC39" s="111"/>
      <c r="BD39" s="111"/>
      <c r="BE39" s="111"/>
      <c r="BF39" s="111"/>
    </row>
    <row r="40" spans="1:58" ht="14.25" customHeight="1" x14ac:dyDescent="0.25">
      <c r="A40" s="16"/>
      <c r="B40" s="15">
        <v>15</v>
      </c>
      <c r="C40" s="15">
        <v>64</v>
      </c>
      <c r="D40" s="15">
        <v>64</v>
      </c>
      <c r="E40" s="15">
        <v>64</v>
      </c>
      <c r="F40" s="155"/>
      <c r="G40" s="15">
        <v>30</v>
      </c>
      <c r="H40" s="15">
        <v>255</v>
      </c>
      <c r="I40" s="15">
        <v>128</v>
      </c>
      <c r="J40" s="15">
        <v>255</v>
      </c>
      <c r="K40" s="156"/>
      <c r="L40" s="15">
        <v>45</v>
      </c>
      <c r="M40" s="15">
        <v>0</v>
      </c>
      <c r="N40" s="15">
        <v>64</v>
      </c>
      <c r="O40" s="15">
        <v>128</v>
      </c>
      <c r="P40" s="93"/>
      <c r="Q40" s="15">
        <v>15</v>
      </c>
      <c r="R40" s="111"/>
      <c r="S40" s="111"/>
      <c r="T40" s="111"/>
      <c r="U40" s="111"/>
      <c r="V40" s="111"/>
      <c r="W40" s="111"/>
      <c r="X40" s="111"/>
      <c r="Y40" s="111"/>
      <c r="Z40" s="111"/>
      <c r="AA40" s="15">
        <v>15</v>
      </c>
      <c r="AB40" s="15">
        <v>0</v>
      </c>
      <c r="AC40" s="15">
        <v>0</v>
      </c>
      <c r="AD40" s="15">
        <v>255</v>
      </c>
      <c r="AE40" s="96"/>
      <c r="AF40" s="15">
        <v>15</v>
      </c>
      <c r="AG40" s="15"/>
      <c r="AH40" s="15">
        <v>15</v>
      </c>
      <c r="AI40" s="15">
        <v>85</v>
      </c>
      <c r="AJ40" s="15">
        <v>85</v>
      </c>
      <c r="AK40" s="15">
        <v>85</v>
      </c>
      <c r="AL40" s="107"/>
      <c r="AM40" s="15">
        <v>30</v>
      </c>
      <c r="AN40" s="15">
        <v>255</v>
      </c>
      <c r="AO40" s="15">
        <v>170</v>
      </c>
      <c r="AP40" s="15">
        <v>255</v>
      </c>
      <c r="AQ40" s="157"/>
      <c r="AR40" s="15">
        <v>43</v>
      </c>
      <c r="AS40" s="15">
        <v>0</v>
      </c>
      <c r="AT40" s="15">
        <v>170</v>
      </c>
      <c r="AU40" s="15">
        <v>85</v>
      </c>
      <c r="AV40" s="86"/>
      <c r="AW40" s="15">
        <v>15</v>
      </c>
      <c r="AX40" s="111"/>
      <c r="AY40" s="111"/>
      <c r="AZ40" s="111"/>
      <c r="BA40" s="111"/>
      <c r="BB40" s="111"/>
      <c r="BC40" s="111"/>
      <c r="BD40" s="111"/>
      <c r="BE40" s="111"/>
      <c r="BF40" s="111"/>
    </row>
    <row r="41" spans="1:58" ht="14.25" customHeight="1" x14ac:dyDescent="0.25">
      <c r="A41" s="111"/>
      <c r="B41" s="111"/>
      <c r="C41" s="111"/>
      <c r="D41" s="111"/>
      <c r="E41" s="111"/>
      <c r="F41" s="111"/>
      <c r="G41" s="111"/>
      <c r="H41" s="15">
        <v>255</v>
      </c>
      <c r="I41" s="15">
        <v>255</v>
      </c>
      <c r="J41" s="15">
        <v>128</v>
      </c>
      <c r="K41" s="28"/>
      <c r="L41" s="15">
        <v>46</v>
      </c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5">
        <v>16</v>
      </c>
      <c r="AB41" s="15">
        <v>128</v>
      </c>
      <c r="AC41" s="15">
        <v>64</v>
      </c>
      <c r="AD41" s="15">
        <v>128</v>
      </c>
      <c r="AE41" s="95"/>
      <c r="AF41" s="15">
        <v>16</v>
      </c>
      <c r="AG41" s="15"/>
      <c r="AH41" s="111"/>
      <c r="AI41" s="111"/>
      <c r="AJ41" s="111"/>
      <c r="AK41" s="111"/>
      <c r="AL41" s="111"/>
      <c r="AM41" s="111"/>
      <c r="AN41" s="15">
        <v>200</v>
      </c>
      <c r="AO41" s="15">
        <v>255</v>
      </c>
      <c r="AP41" s="15">
        <v>255</v>
      </c>
      <c r="AQ41" s="158"/>
      <c r="AR41" s="15">
        <v>44</v>
      </c>
      <c r="AS41" s="15">
        <v>0</v>
      </c>
      <c r="AT41" s="15">
        <v>85</v>
      </c>
      <c r="AU41" s="15">
        <v>170</v>
      </c>
      <c r="AV41" s="159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</row>
    <row r="42" spans="1:58" ht="14.25" customHeight="1" x14ac:dyDescent="0.25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5">
        <v>17</v>
      </c>
      <c r="AB42" s="15">
        <v>128</v>
      </c>
      <c r="AC42" s="15">
        <v>64</v>
      </c>
      <c r="AD42" s="15">
        <v>64</v>
      </c>
      <c r="AE42" s="94"/>
      <c r="AF42" s="15">
        <v>17</v>
      </c>
      <c r="AG42" s="15"/>
      <c r="AH42" s="30"/>
      <c r="AI42" s="16"/>
      <c r="AJ42" s="30"/>
      <c r="AK42" s="16"/>
      <c r="AL42" s="30"/>
      <c r="AR42" s="15">
        <v>45</v>
      </c>
    </row>
    <row r="43" spans="1:58" ht="14.25" customHeight="1" x14ac:dyDescent="0.25">
      <c r="A43" s="111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5">
        <v>18</v>
      </c>
      <c r="AB43" s="15">
        <v>0</v>
      </c>
      <c r="AC43" s="15">
        <v>64</v>
      </c>
      <c r="AD43" s="15">
        <v>128</v>
      </c>
      <c r="AE43" s="93"/>
      <c r="AF43" s="15">
        <v>18</v>
      </c>
      <c r="AG43" s="15"/>
      <c r="AH43" s="30"/>
      <c r="AI43" s="16"/>
      <c r="AJ43" s="30"/>
      <c r="AK43" s="16"/>
      <c r="AL43" s="30"/>
      <c r="AR43" s="15">
        <v>46</v>
      </c>
    </row>
    <row r="44" spans="1:58" ht="14.25" customHeight="1" x14ac:dyDescent="0.25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5">
        <v>19</v>
      </c>
      <c r="AB44" s="15">
        <v>0</v>
      </c>
      <c r="AC44" s="15">
        <v>0</v>
      </c>
      <c r="AD44" s="15">
        <v>0</v>
      </c>
      <c r="AE44" s="92"/>
      <c r="AF44" s="15">
        <v>19</v>
      </c>
      <c r="AG44" s="15"/>
      <c r="AH44" s="30"/>
      <c r="AI44" s="16"/>
      <c r="AJ44" s="30"/>
      <c r="AK44" s="16"/>
      <c r="AL44" s="30"/>
    </row>
    <row r="45" spans="1:58" s="111" customFormat="1" ht="14.25" customHeight="1" x14ac:dyDescent="0.25">
      <c r="AR45" s="16"/>
    </row>
    <row r="46" spans="1:58" ht="60" customHeight="1" x14ac:dyDescent="0.25">
      <c r="A46" s="726" t="s">
        <v>52</v>
      </c>
      <c r="B46" s="726"/>
      <c r="C46" s="726"/>
      <c r="D46" s="726"/>
      <c r="E46" s="726"/>
      <c r="F46" s="726"/>
      <c r="G46" s="160"/>
      <c r="H46" s="726" t="s">
        <v>53</v>
      </c>
      <c r="I46" s="726"/>
      <c r="J46" s="726"/>
      <c r="K46" s="726"/>
      <c r="L46" s="726"/>
      <c r="M46" s="726"/>
      <c r="P46" s="27"/>
      <c r="Q46" s="27"/>
      <c r="R46" s="27"/>
      <c r="S46" s="27"/>
      <c r="T46" s="27"/>
      <c r="AD46" s="161"/>
      <c r="AE46" s="16"/>
      <c r="AF46" s="162"/>
      <c r="AG46" s="161"/>
      <c r="AH46" s="30"/>
      <c r="AJ46" s="30"/>
      <c r="AK46" s="16"/>
      <c r="AL46" s="30"/>
      <c r="AN46" s="30"/>
      <c r="AP46" s="30"/>
    </row>
    <row r="47" spans="1:58" ht="60" customHeight="1" x14ac:dyDescent="0.25">
      <c r="A47" s="163" t="s">
        <v>54</v>
      </c>
      <c r="B47" s="164" t="s">
        <v>55</v>
      </c>
      <c r="C47" s="165" t="s">
        <v>56</v>
      </c>
      <c r="D47" s="166" t="s">
        <v>57</v>
      </c>
      <c r="E47" s="167" t="s">
        <v>58</v>
      </c>
      <c r="F47" s="168" t="s">
        <v>59</v>
      </c>
      <c r="G47" s="169"/>
      <c r="H47" s="170" t="s">
        <v>60</v>
      </c>
      <c r="I47" s="171" t="s">
        <v>61</v>
      </c>
      <c r="J47" s="172" t="s">
        <v>62</v>
      </c>
      <c r="K47" s="173" t="s">
        <v>63</v>
      </c>
      <c r="L47" s="174" t="s">
        <v>64</v>
      </c>
      <c r="M47" s="175" t="s">
        <v>65</v>
      </c>
      <c r="P47" s="27"/>
      <c r="Q47" s="27"/>
      <c r="R47" s="27"/>
      <c r="S47" s="27"/>
      <c r="T47" s="27"/>
      <c r="AD47" s="162"/>
      <c r="AE47" s="16"/>
      <c r="AF47" s="161"/>
      <c r="AG47" s="16"/>
      <c r="AH47" s="30"/>
      <c r="AJ47" s="30"/>
      <c r="AK47" s="16"/>
      <c r="AL47" s="30"/>
      <c r="AN47" s="30"/>
      <c r="AP47" s="30"/>
      <c r="AR47" s="111"/>
    </row>
    <row r="48" spans="1:58" ht="60" customHeight="1" x14ac:dyDescent="0.25">
      <c r="A48" s="176" t="s">
        <v>66</v>
      </c>
      <c r="B48" s="177" t="s">
        <v>67</v>
      </c>
      <c r="C48" s="178" t="s">
        <v>68</v>
      </c>
      <c r="D48" s="179" t="s">
        <v>69</v>
      </c>
      <c r="E48" s="180" t="s">
        <v>70</v>
      </c>
      <c r="F48" s="181" t="s">
        <v>71</v>
      </c>
      <c r="G48" s="169"/>
      <c r="H48" s="182" t="s">
        <v>72</v>
      </c>
      <c r="I48" s="183" t="s">
        <v>73</v>
      </c>
      <c r="J48" s="184" t="s">
        <v>74</v>
      </c>
      <c r="K48" s="185" t="s">
        <v>75</v>
      </c>
      <c r="L48" s="186" t="s">
        <v>76</v>
      </c>
      <c r="M48" s="187" t="s">
        <v>77</v>
      </c>
      <c r="P48" s="27"/>
      <c r="Q48" s="27"/>
      <c r="R48" s="27"/>
      <c r="S48" s="27"/>
      <c r="T48" s="27"/>
      <c r="AD48" s="161"/>
      <c r="AE48" s="16"/>
      <c r="AF48" s="161"/>
      <c r="AM48" s="30"/>
      <c r="AO48" s="30"/>
      <c r="AQ48" s="30"/>
    </row>
    <row r="49" spans="1:42" ht="60" customHeight="1" x14ac:dyDescent="0.25">
      <c r="A49" s="188" t="s">
        <v>78</v>
      </c>
      <c r="B49" s="189" t="s">
        <v>79</v>
      </c>
      <c r="C49" s="190" t="s">
        <v>80</v>
      </c>
      <c r="D49" s="191" t="s">
        <v>81</v>
      </c>
      <c r="E49" s="192" t="s">
        <v>82</v>
      </c>
      <c r="F49" s="193" t="s">
        <v>83</v>
      </c>
      <c r="G49" s="169"/>
      <c r="H49" s="194" t="s">
        <v>84</v>
      </c>
      <c r="I49" s="195" t="s">
        <v>85</v>
      </c>
      <c r="J49" s="196" t="s">
        <v>86</v>
      </c>
      <c r="K49" s="197" t="s">
        <v>87</v>
      </c>
      <c r="L49" s="198" t="s">
        <v>88</v>
      </c>
      <c r="M49" s="199" t="s">
        <v>89</v>
      </c>
      <c r="P49" s="27"/>
      <c r="Q49" s="27"/>
      <c r="R49" s="27"/>
      <c r="S49" s="27"/>
      <c r="T49" s="27"/>
      <c r="AD49" s="161"/>
      <c r="AE49" s="16"/>
      <c r="AF49" s="162"/>
      <c r="AG49" s="16"/>
      <c r="AH49" s="30"/>
      <c r="AJ49" s="30"/>
      <c r="AK49" s="16"/>
      <c r="AL49" s="30"/>
      <c r="AN49" s="30"/>
      <c r="AP49" s="30"/>
    </row>
    <row r="50" spans="1:42" ht="60" customHeight="1" x14ac:dyDescent="0.25">
      <c r="A50" s="200" t="s">
        <v>90</v>
      </c>
      <c r="B50" s="201" t="s">
        <v>91</v>
      </c>
      <c r="C50" s="202" t="s">
        <v>92</v>
      </c>
      <c r="D50" s="203" t="s">
        <v>93</v>
      </c>
      <c r="E50" s="204" t="s">
        <v>94</v>
      </c>
      <c r="F50" s="205" t="s">
        <v>95</v>
      </c>
      <c r="G50" s="169"/>
      <c r="H50" s="206" t="s">
        <v>96</v>
      </c>
      <c r="I50" s="207" t="s">
        <v>97</v>
      </c>
      <c r="J50" s="208">
        <v>865722</v>
      </c>
      <c r="K50" s="209" t="s">
        <v>98</v>
      </c>
      <c r="L50" s="210">
        <v>866122</v>
      </c>
      <c r="M50" s="211" t="s">
        <v>99</v>
      </c>
      <c r="P50" s="27"/>
      <c r="Q50" s="27"/>
      <c r="R50" s="27"/>
      <c r="S50" s="27"/>
      <c r="T50" s="27"/>
      <c r="AD50" s="161"/>
      <c r="AE50" s="16"/>
      <c r="AF50" s="162"/>
      <c r="AG50" s="16"/>
      <c r="AH50" s="30"/>
      <c r="AJ50" s="30"/>
      <c r="AK50" s="16"/>
      <c r="AL50" s="30"/>
      <c r="AN50" s="30"/>
      <c r="AP50" s="30"/>
    </row>
    <row r="51" spans="1:42" ht="60" customHeight="1" x14ac:dyDescent="0.25">
      <c r="A51" s="726" t="s">
        <v>100</v>
      </c>
      <c r="B51" s="726"/>
      <c r="C51" s="726"/>
      <c r="D51" s="726"/>
      <c r="E51" s="726"/>
      <c r="F51" s="726"/>
      <c r="G51" s="160"/>
      <c r="H51" s="212" t="s">
        <v>101</v>
      </c>
      <c r="I51" s="213" t="s">
        <v>102</v>
      </c>
      <c r="J51" s="214" t="s">
        <v>103</v>
      </c>
      <c r="K51" s="215" t="s">
        <v>104</v>
      </c>
      <c r="L51" s="216" t="s">
        <v>105</v>
      </c>
      <c r="M51" s="217" t="s">
        <v>106</v>
      </c>
      <c r="P51" s="27"/>
      <c r="Q51" s="27"/>
      <c r="R51" s="27"/>
      <c r="S51" s="27"/>
      <c r="T51" s="27"/>
      <c r="AD51" s="162"/>
      <c r="AE51" s="16"/>
      <c r="AF51" s="161"/>
      <c r="AG51" s="16"/>
      <c r="AK51" s="16"/>
      <c r="AL51" s="30"/>
      <c r="AN51" s="30"/>
      <c r="AP51" s="30"/>
    </row>
    <row r="52" spans="1:42" ht="60" customHeight="1" x14ac:dyDescent="0.25">
      <c r="A52" s="218" t="s">
        <v>107</v>
      </c>
      <c r="B52" s="219" t="s">
        <v>108</v>
      </c>
      <c r="C52" s="220" t="s">
        <v>109</v>
      </c>
      <c r="D52" s="221" t="s">
        <v>110</v>
      </c>
      <c r="E52" s="222" t="s">
        <v>111</v>
      </c>
      <c r="F52" s="223" t="s">
        <v>112</v>
      </c>
      <c r="G52" s="160"/>
      <c r="H52" s="224" t="s">
        <v>113</v>
      </c>
      <c r="I52" s="225" t="s">
        <v>114</v>
      </c>
      <c r="J52" s="226" t="s">
        <v>115</v>
      </c>
      <c r="K52" s="227" t="s">
        <v>116</v>
      </c>
      <c r="L52" s="228" t="s">
        <v>117</v>
      </c>
      <c r="M52" s="229" t="s">
        <v>118</v>
      </c>
      <c r="P52" s="27"/>
      <c r="Q52" s="27"/>
      <c r="R52" s="27"/>
      <c r="S52" s="27"/>
      <c r="T52" s="27"/>
      <c r="AD52" s="161"/>
      <c r="AE52" s="16"/>
      <c r="AF52" s="161"/>
      <c r="AG52" s="16"/>
      <c r="AH52" s="30"/>
      <c r="AJ52" s="30"/>
      <c r="AK52" s="16"/>
      <c r="AL52" s="30"/>
      <c r="AN52" s="30"/>
      <c r="AP52" s="30"/>
    </row>
    <row r="53" spans="1:42" ht="60" customHeight="1" x14ac:dyDescent="0.25">
      <c r="A53" s="230" t="s">
        <v>119</v>
      </c>
      <c r="B53" s="231" t="s">
        <v>120</v>
      </c>
      <c r="C53" s="232" t="s">
        <v>121</v>
      </c>
      <c r="D53" s="233" t="s">
        <v>122</v>
      </c>
      <c r="E53" s="234" t="s">
        <v>123</v>
      </c>
      <c r="F53" s="235" t="s">
        <v>124</v>
      </c>
      <c r="G53" s="160"/>
      <c r="H53" s="236" t="s">
        <v>125</v>
      </c>
      <c r="I53" s="237" t="s">
        <v>126</v>
      </c>
      <c r="J53" s="238" t="s">
        <v>127</v>
      </c>
      <c r="K53" s="239" t="s">
        <v>128</v>
      </c>
      <c r="L53" s="240" t="s">
        <v>129</v>
      </c>
      <c r="M53" s="241" t="s">
        <v>130</v>
      </c>
      <c r="P53" s="27"/>
      <c r="Q53" s="27"/>
      <c r="R53" s="27"/>
      <c r="S53" s="27"/>
      <c r="T53" s="27"/>
      <c r="AD53" s="162"/>
      <c r="AE53" s="16"/>
      <c r="AF53" s="161"/>
    </row>
    <row r="54" spans="1:42" ht="60" customHeight="1" x14ac:dyDescent="0.25">
      <c r="A54" s="242" t="s">
        <v>131</v>
      </c>
      <c r="B54" s="243" t="s">
        <v>132</v>
      </c>
      <c r="C54" s="244" t="s">
        <v>133</v>
      </c>
      <c r="D54" s="245" t="s">
        <v>134</v>
      </c>
      <c r="E54" s="246" t="s">
        <v>135</v>
      </c>
      <c r="F54" s="235" t="s">
        <v>124</v>
      </c>
      <c r="G54" s="160"/>
      <c r="H54" s="247">
        <v>603375</v>
      </c>
      <c r="I54" s="248" t="s">
        <v>136</v>
      </c>
      <c r="J54" s="249">
        <v>743375</v>
      </c>
      <c r="K54" s="250" t="s">
        <v>137</v>
      </c>
      <c r="L54" s="251">
        <v>753354</v>
      </c>
      <c r="M54" s="252" t="s">
        <v>138</v>
      </c>
      <c r="P54" s="27"/>
      <c r="Q54" s="27"/>
      <c r="R54" s="27"/>
      <c r="S54" s="27"/>
      <c r="T54" s="27"/>
      <c r="AD54" s="162"/>
      <c r="AE54" s="16"/>
      <c r="AF54" s="162"/>
      <c r="AG54" s="16"/>
      <c r="AH54" s="30"/>
      <c r="AJ54" s="30"/>
      <c r="AK54" s="16"/>
      <c r="AL54" s="30"/>
      <c r="AN54" s="30"/>
      <c r="AP54" s="30"/>
    </row>
    <row r="55" spans="1:42" ht="60" customHeight="1" x14ac:dyDescent="0.25">
      <c r="A55" s="253">
        <v>228654</v>
      </c>
      <c r="B55" s="254" t="s">
        <v>139</v>
      </c>
      <c r="C55" s="255">
        <v>228686</v>
      </c>
      <c r="D55" s="256" t="s">
        <v>140</v>
      </c>
      <c r="E55" s="257">
        <v>225486</v>
      </c>
      <c r="F55" s="258" t="s">
        <v>141</v>
      </c>
      <c r="G55" s="160"/>
      <c r="H55" s="259" t="s">
        <v>142</v>
      </c>
      <c r="I55" s="260" t="s">
        <v>143</v>
      </c>
      <c r="J55" s="261" t="s">
        <v>144</v>
      </c>
      <c r="K55" s="262" t="s">
        <v>145</v>
      </c>
      <c r="L55" s="263" t="s">
        <v>146</v>
      </c>
      <c r="M55" s="264" t="s">
        <v>147</v>
      </c>
      <c r="P55" s="27"/>
      <c r="Q55" s="27"/>
      <c r="R55" s="27"/>
      <c r="S55" s="27"/>
      <c r="T55" s="27"/>
      <c r="AD55" s="162"/>
      <c r="AE55" s="16"/>
      <c r="AF55" s="161"/>
      <c r="AG55" s="16"/>
      <c r="AH55" s="30"/>
      <c r="AJ55" s="30"/>
      <c r="AK55" s="16"/>
      <c r="AL55" s="30"/>
      <c r="AN55" s="30"/>
      <c r="AP55" s="30"/>
    </row>
    <row r="56" spans="1:42" ht="60" customHeight="1" x14ac:dyDescent="0.25">
      <c r="A56" s="726" t="s">
        <v>148</v>
      </c>
      <c r="B56" s="726"/>
      <c r="C56" s="726"/>
      <c r="D56" s="726"/>
      <c r="E56" s="726"/>
      <c r="F56" s="726"/>
      <c r="G56" s="160"/>
      <c r="H56" s="265" t="s">
        <v>149</v>
      </c>
      <c r="I56" s="266" t="s">
        <v>150</v>
      </c>
      <c r="J56" s="267" t="s">
        <v>151</v>
      </c>
      <c r="K56" s="268" t="s">
        <v>152</v>
      </c>
      <c r="L56" s="269" t="s">
        <v>153</v>
      </c>
      <c r="M56" s="270" t="s">
        <v>154</v>
      </c>
      <c r="P56" s="27"/>
      <c r="Q56" s="27"/>
      <c r="R56" s="27"/>
      <c r="S56" s="27"/>
      <c r="T56" s="27"/>
      <c r="AD56" s="161"/>
      <c r="AE56" s="16"/>
      <c r="AF56" s="162"/>
      <c r="AG56" s="16"/>
      <c r="AH56" s="30"/>
      <c r="AJ56" s="30"/>
      <c r="AK56" s="16"/>
      <c r="AL56" s="30"/>
      <c r="AN56" s="30"/>
      <c r="AP56" s="30"/>
    </row>
    <row r="57" spans="1:42" ht="60" customHeight="1" x14ac:dyDescent="0.25">
      <c r="A57" s="271" t="s">
        <v>155</v>
      </c>
      <c r="B57" s="272" t="s">
        <v>156</v>
      </c>
      <c r="C57" s="273" t="s">
        <v>157</v>
      </c>
      <c r="D57" s="274" t="s">
        <v>158</v>
      </c>
      <c r="E57" s="275" t="s">
        <v>159</v>
      </c>
      <c r="F57" s="276" t="s">
        <v>160</v>
      </c>
      <c r="G57" s="169"/>
      <c r="H57" s="277" t="s">
        <v>161</v>
      </c>
      <c r="I57" s="278" t="s">
        <v>162</v>
      </c>
      <c r="J57" s="279" t="s">
        <v>163</v>
      </c>
      <c r="K57" s="280" t="s">
        <v>164</v>
      </c>
      <c r="L57" s="281" t="s">
        <v>165</v>
      </c>
      <c r="M57" s="282" t="s">
        <v>166</v>
      </c>
      <c r="P57" s="27"/>
      <c r="Q57" s="27"/>
      <c r="R57" s="27"/>
      <c r="S57" s="27"/>
      <c r="T57" s="27"/>
      <c r="AD57" s="161"/>
      <c r="AE57" s="16"/>
      <c r="AF57" s="162"/>
      <c r="AG57" s="16"/>
      <c r="AH57" s="30"/>
      <c r="AJ57" s="30"/>
      <c r="AK57" s="16"/>
      <c r="AL57" s="30"/>
      <c r="AN57" s="30"/>
      <c r="AP57" s="30"/>
    </row>
    <row r="58" spans="1:42" ht="60" customHeight="1" x14ac:dyDescent="0.25">
      <c r="A58" s="283" t="s">
        <v>167</v>
      </c>
      <c r="B58" s="284" t="s">
        <v>168</v>
      </c>
      <c r="C58" s="285" t="s">
        <v>169</v>
      </c>
      <c r="D58" s="286" t="s">
        <v>170</v>
      </c>
      <c r="E58" s="287" t="s">
        <v>171</v>
      </c>
      <c r="F58" s="288" t="s">
        <v>172</v>
      </c>
      <c r="G58" s="169"/>
      <c r="H58" s="289" t="s">
        <v>173</v>
      </c>
      <c r="I58" s="290" t="s">
        <v>174</v>
      </c>
      <c r="J58" s="291">
        <v>228622</v>
      </c>
      <c r="K58" s="292" t="s">
        <v>175</v>
      </c>
      <c r="L58" s="293">
        <v>228655</v>
      </c>
      <c r="M58" s="294" t="s">
        <v>176</v>
      </c>
      <c r="P58" s="27"/>
      <c r="Q58" s="27"/>
      <c r="R58" s="27"/>
      <c r="S58" s="27"/>
      <c r="T58" s="27"/>
      <c r="AD58" s="161"/>
      <c r="AE58" s="16"/>
      <c r="AF58" s="162"/>
    </row>
    <row r="59" spans="1:42" ht="60" customHeight="1" x14ac:dyDescent="0.25">
      <c r="A59" s="295" t="s">
        <v>177</v>
      </c>
      <c r="B59" s="296" t="s">
        <v>178</v>
      </c>
      <c r="C59" s="297" t="s">
        <v>179</v>
      </c>
      <c r="D59" s="298" t="s">
        <v>180</v>
      </c>
      <c r="E59" s="299" t="s">
        <v>181</v>
      </c>
      <c r="F59" s="300" t="s">
        <v>182</v>
      </c>
      <c r="G59" s="169"/>
      <c r="H59" s="726" t="s">
        <v>183</v>
      </c>
      <c r="I59" s="726"/>
      <c r="J59" s="726"/>
      <c r="K59" s="726"/>
      <c r="L59" s="726"/>
      <c r="M59" s="726"/>
      <c r="P59" s="27"/>
      <c r="Q59" s="27"/>
      <c r="R59" s="27"/>
      <c r="S59" s="27"/>
      <c r="T59" s="27"/>
      <c r="AD59" s="162"/>
      <c r="AE59" s="16"/>
      <c r="AF59" s="30"/>
      <c r="AG59" s="16"/>
      <c r="AH59" s="30"/>
      <c r="AI59" s="16"/>
      <c r="AJ59" s="30"/>
      <c r="AK59" s="16"/>
      <c r="AL59" s="30"/>
      <c r="AN59" s="30"/>
      <c r="AP59" s="30"/>
    </row>
    <row r="60" spans="1:42" ht="60" customHeight="1" x14ac:dyDescent="0.25">
      <c r="A60" s="301" t="s">
        <v>184</v>
      </c>
      <c r="B60" s="302" t="s">
        <v>185</v>
      </c>
      <c r="C60" s="303" t="s">
        <v>186</v>
      </c>
      <c r="D60" s="304" t="s">
        <v>187</v>
      </c>
      <c r="E60" s="305" t="s">
        <v>188</v>
      </c>
      <c r="F60" s="306" t="s">
        <v>189</v>
      </c>
      <c r="G60" s="169"/>
      <c r="H60" s="307" t="s">
        <v>190</v>
      </c>
      <c r="I60" s="308" t="s">
        <v>191</v>
      </c>
      <c r="J60" s="309" t="s">
        <v>192</v>
      </c>
      <c r="K60" s="310" t="s">
        <v>193</v>
      </c>
      <c r="L60" s="311" t="s">
        <v>194</v>
      </c>
      <c r="M60" s="312" t="s">
        <v>195</v>
      </c>
      <c r="P60" s="27"/>
      <c r="Q60" s="27"/>
      <c r="R60" s="27"/>
      <c r="S60" s="27"/>
      <c r="T60" s="27"/>
      <c r="AD60" s="161"/>
      <c r="AE60" s="16"/>
      <c r="AF60" s="30"/>
      <c r="AG60" s="16"/>
      <c r="AH60" s="30"/>
      <c r="AI60" s="16"/>
      <c r="AJ60" s="30"/>
      <c r="AK60" s="16"/>
      <c r="AL60" s="30"/>
      <c r="AN60" s="30"/>
      <c r="AP60" s="30"/>
    </row>
    <row r="61" spans="1:42" ht="60" customHeight="1" x14ac:dyDescent="0.25">
      <c r="A61" s="726" t="s">
        <v>196</v>
      </c>
      <c r="B61" s="726"/>
      <c r="C61" s="726"/>
      <c r="D61" s="726"/>
      <c r="E61" s="726"/>
      <c r="F61" s="726"/>
      <c r="G61" s="169"/>
      <c r="H61" s="313" t="s">
        <v>197</v>
      </c>
      <c r="I61" s="314" t="s">
        <v>198</v>
      </c>
      <c r="J61" s="315" t="s">
        <v>199</v>
      </c>
      <c r="K61" s="316" t="s">
        <v>200</v>
      </c>
      <c r="L61" s="317" t="s">
        <v>201</v>
      </c>
      <c r="M61" s="318" t="s">
        <v>202</v>
      </c>
      <c r="P61" s="27"/>
      <c r="Q61" s="27"/>
      <c r="R61" s="27"/>
      <c r="S61" s="27"/>
      <c r="T61" s="27"/>
      <c r="AD61" s="162"/>
      <c r="AE61" s="16"/>
      <c r="AF61" s="30"/>
      <c r="AG61" s="16"/>
      <c r="AH61" s="30"/>
      <c r="AI61" s="16"/>
      <c r="AJ61" s="30"/>
      <c r="AK61" s="16"/>
      <c r="AL61" s="30"/>
      <c r="AN61" s="30"/>
      <c r="AP61" s="30"/>
    </row>
    <row r="62" spans="1:42" ht="60" customHeight="1" x14ac:dyDescent="0.25">
      <c r="A62" s="319" t="s">
        <v>203</v>
      </c>
      <c r="B62" s="320" t="s">
        <v>204</v>
      </c>
      <c r="C62" s="170" t="s">
        <v>60</v>
      </c>
      <c r="D62" s="321" t="s">
        <v>205</v>
      </c>
      <c r="E62" s="322" t="s">
        <v>206</v>
      </c>
      <c r="F62" s="323" t="s">
        <v>207</v>
      </c>
      <c r="G62" s="169"/>
      <c r="H62" s="324" t="s">
        <v>208</v>
      </c>
      <c r="I62" s="325" t="s">
        <v>209</v>
      </c>
      <c r="J62" s="326" t="s">
        <v>210</v>
      </c>
      <c r="K62" s="327" t="s">
        <v>211</v>
      </c>
      <c r="L62" s="328" t="s">
        <v>212</v>
      </c>
      <c r="M62" s="329" t="s">
        <v>213</v>
      </c>
      <c r="P62" s="27"/>
      <c r="Q62" s="27"/>
      <c r="R62" s="27"/>
      <c r="S62" s="27"/>
      <c r="T62" s="27"/>
      <c r="AD62" s="162"/>
      <c r="AE62" s="16"/>
      <c r="AF62" s="30"/>
      <c r="AG62" s="16"/>
      <c r="AH62" s="30"/>
      <c r="AI62" s="16"/>
      <c r="AJ62" s="30"/>
      <c r="AK62" s="16"/>
      <c r="AL62" s="30"/>
      <c r="AN62" s="30"/>
      <c r="AP62" s="30"/>
    </row>
    <row r="63" spans="1:42" ht="60" customHeight="1" x14ac:dyDescent="0.25">
      <c r="A63" s="330" t="s">
        <v>214</v>
      </c>
      <c r="B63" s="331" t="s">
        <v>215</v>
      </c>
      <c r="C63" s="182" t="s">
        <v>72</v>
      </c>
      <c r="D63" s="183" t="s">
        <v>73</v>
      </c>
      <c r="E63" s="332" t="s">
        <v>216</v>
      </c>
      <c r="F63" s="333" t="s">
        <v>217</v>
      </c>
      <c r="G63" s="169"/>
      <c r="H63" s="334" t="s">
        <v>218</v>
      </c>
      <c r="I63" s="335" t="s">
        <v>219</v>
      </c>
      <c r="J63" s="336" t="s">
        <v>220</v>
      </c>
      <c r="K63" s="337" t="s">
        <v>221</v>
      </c>
      <c r="L63" s="338" t="s">
        <v>222</v>
      </c>
      <c r="M63" s="339" t="s">
        <v>223</v>
      </c>
      <c r="P63" s="27"/>
      <c r="Q63" s="27"/>
      <c r="R63" s="27"/>
      <c r="S63" s="27"/>
      <c r="T63" s="27"/>
      <c r="AD63" s="162"/>
      <c r="AE63" s="16"/>
      <c r="AF63" s="30"/>
      <c r="AG63" s="16"/>
      <c r="AH63" s="30"/>
      <c r="AI63" s="16"/>
      <c r="AJ63" s="30"/>
      <c r="AK63" s="16"/>
      <c r="AL63" s="30"/>
      <c r="AN63" s="30"/>
      <c r="AP63" s="30"/>
    </row>
    <row r="64" spans="1:42" ht="60" customHeight="1" x14ac:dyDescent="0.25">
      <c r="A64" s="340" t="s">
        <v>224</v>
      </c>
      <c r="B64" s="341" t="s">
        <v>225</v>
      </c>
      <c r="C64" s="194" t="s">
        <v>84</v>
      </c>
      <c r="D64" s="195" t="s">
        <v>85</v>
      </c>
      <c r="E64" s="342" t="s">
        <v>226</v>
      </c>
      <c r="F64" s="343" t="s">
        <v>227</v>
      </c>
      <c r="G64" s="169"/>
      <c r="H64" s="344" t="s">
        <v>228</v>
      </c>
      <c r="I64" s="345" t="s">
        <v>229</v>
      </c>
      <c r="J64" s="346" t="s">
        <v>230</v>
      </c>
      <c r="K64" s="347" t="s">
        <v>231</v>
      </c>
      <c r="L64" s="348" t="s">
        <v>232</v>
      </c>
      <c r="M64" s="349" t="s">
        <v>233</v>
      </c>
      <c r="P64" s="27"/>
      <c r="Q64" s="27"/>
      <c r="R64" s="27"/>
      <c r="S64" s="27"/>
      <c r="T64" s="27"/>
      <c r="AE64" s="16"/>
      <c r="AF64" s="30"/>
      <c r="AG64" s="16"/>
      <c r="AH64" s="30"/>
      <c r="AI64" s="16"/>
      <c r="AJ64" s="30"/>
      <c r="AK64" s="16"/>
      <c r="AL64" s="30"/>
      <c r="AN64" s="30"/>
      <c r="AP64" s="30"/>
    </row>
    <row r="65" spans="1:42" ht="60" customHeight="1" x14ac:dyDescent="0.25">
      <c r="A65" s="350" t="s">
        <v>234</v>
      </c>
      <c r="B65" s="351" t="s">
        <v>235</v>
      </c>
      <c r="C65" s="206" t="s">
        <v>96</v>
      </c>
      <c r="D65" s="207" t="s">
        <v>97</v>
      </c>
      <c r="E65" s="352" t="s">
        <v>236</v>
      </c>
      <c r="F65" s="353" t="s">
        <v>237</v>
      </c>
      <c r="G65" s="169"/>
      <c r="H65" s="354" t="s">
        <v>238</v>
      </c>
      <c r="I65" s="355" t="s">
        <v>239</v>
      </c>
      <c r="J65" s="356" t="s">
        <v>240</v>
      </c>
      <c r="K65" s="357" t="s">
        <v>241</v>
      </c>
      <c r="L65" s="358" t="s">
        <v>242</v>
      </c>
      <c r="M65" s="359" t="s">
        <v>243</v>
      </c>
      <c r="P65" s="27"/>
      <c r="Q65" s="27"/>
      <c r="R65" s="27"/>
      <c r="S65" s="27"/>
      <c r="T65" s="27"/>
      <c r="AE65" s="16"/>
      <c r="AF65" s="30"/>
      <c r="AG65" s="16"/>
      <c r="AH65" s="30"/>
      <c r="AI65" s="16"/>
      <c r="AJ65" s="30"/>
      <c r="AK65" s="16"/>
      <c r="AL65" s="30"/>
      <c r="AN65" s="30"/>
      <c r="AP65" s="30"/>
    </row>
    <row r="66" spans="1:42" ht="60" customHeight="1" x14ac:dyDescent="0.25">
      <c r="A66" s="360" t="s">
        <v>244</v>
      </c>
      <c r="B66" s="361" t="s">
        <v>245</v>
      </c>
      <c r="C66" s="362" t="s">
        <v>246</v>
      </c>
      <c r="D66" s="363" t="s">
        <v>247</v>
      </c>
      <c r="E66" s="364" t="s">
        <v>248</v>
      </c>
      <c r="F66" s="365" t="s">
        <v>249</v>
      </c>
      <c r="G66" s="169"/>
      <c r="H66" s="366" t="s">
        <v>250</v>
      </c>
      <c r="I66" s="367" t="s">
        <v>251</v>
      </c>
      <c r="J66" s="368" t="s">
        <v>252</v>
      </c>
      <c r="K66" s="369" t="s">
        <v>253</v>
      </c>
      <c r="L66" s="370" t="s">
        <v>254</v>
      </c>
      <c r="M66" s="371" t="s">
        <v>255</v>
      </c>
      <c r="P66" s="27"/>
      <c r="Q66" s="27"/>
      <c r="R66" s="27"/>
      <c r="S66" s="27"/>
      <c r="T66" s="27"/>
      <c r="AD66" s="30"/>
      <c r="AE66" s="16"/>
      <c r="AF66" s="30"/>
      <c r="AG66" s="16"/>
      <c r="AH66" s="30"/>
      <c r="AI66" s="16"/>
      <c r="AJ66" s="30"/>
      <c r="AK66" s="16"/>
    </row>
    <row r="67" spans="1:42" ht="60" customHeight="1" x14ac:dyDescent="0.25">
      <c r="A67" s="372" t="s">
        <v>256</v>
      </c>
      <c r="B67" s="373" t="s">
        <v>257</v>
      </c>
      <c r="C67" s="374" t="s">
        <v>258</v>
      </c>
      <c r="D67" s="375" t="s">
        <v>259</v>
      </c>
      <c r="E67" s="376" t="s">
        <v>260</v>
      </c>
      <c r="F67" s="377" t="s">
        <v>261</v>
      </c>
      <c r="G67" s="169"/>
      <c r="H67" s="378">
        <v>921622</v>
      </c>
      <c r="I67" s="379" t="s">
        <v>262</v>
      </c>
      <c r="J67" s="380">
        <v>922916</v>
      </c>
      <c r="K67" s="381" t="s">
        <v>263</v>
      </c>
      <c r="L67" s="382">
        <v>924816</v>
      </c>
      <c r="M67" s="383" t="s">
        <v>264</v>
      </c>
      <c r="P67" s="27"/>
      <c r="Q67" s="27"/>
      <c r="R67" s="27"/>
      <c r="S67" s="27"/>
      <c r="T67" s="27"/>
      <c r="AG67" s="16"/>
      <c r="AI67" s="16"/>
      <c r="AK67" s="16"/>
    </row>
    <row r="68" spans="1:42" ht="60" customHeight="1" x14ac:dyDescent="0.25">
      <c r="A68" s="384" t="s">
        <v>265</v>
      </c>
      <c r="B68" s="385" t="s">
        <v>266</v>
      </c>
      <c r="C68" s="386" t="s">
        <v>267</v>
      </c>
      <c r="D68" s="387" t="s">
        <v>268</v>
      </c>
      <c r="E68" s="388" t="s">
        <v>269</v>
      </c>
      <c r="F68" s="389" t="s">
        <v>270</v>
      </c>
      <c r="G68" s="169"/>
      <c r="H68" s="390" t="s">
        <v>271</v>
      </c>
      <c r="I68" s="391" t="s">
        <v>272</v>
      </c>
      <c r="J68" s="392" t="s">
        <v>273</v>
      </c>
      <c r="K68" s="393" t="s">
        <v>274</v>
      </c>
      <c r="L68" s="394" t="s">
        <v>275</v>
      </c>
      <c r="M68" s="395" t="s">
        <v>276</v>
      </c>
      <c r="P68" s="27"/>
      <c r="Q68" s="27"/>
      <c r="R68" s="27"/>
      <c r="S68" s="27"/>
      <c r="T68" s="27"/>
      <c r="AD68" s="30"/>
      <c r="AE68" s="16"/>
      <c r="AF68" s="30"/>
      <c r="AG68" s="16"/>
      <c r="AH68" s="30"/>
      <c r="AI68" s="16"/>
      <c r="AJ68" s="30"/>
      <c r="AK68" s="16"/>
    </row>
    <row r="69" spans="1:42" ht="60" customHeight="1" x14ac:dyDescent="0.25">
      <c r="A69" s="396" t="s">
        <v>277</v>
      </c>
      <c r="B69" s="397" t="s">
        <v>278</v>
      </c>
      <c r="C69" s="398" t="s">
        <v>279</v>
      </c>
      <c r="D69" s="399" t="s">
        <v>280</v>
      </c>
      <c r="E69" s="400" t="s">
        <v>281</v>
      </c>
      <c r="F69" s="400" t="s">
        <v>281</v>
      </c>
      <c r="G69" s="169"/>
      <c r="H69" s="401" t="s">
        <v>282</v>
      </c>
      <c r="I69" s="402" t="s">
        <v>283</v>
      </c>
      <c r="J69" s="403" t="s">
        <v>284</v>
      </c>
      <c r="K69" s="404" t="s">
        <v>285</v>
      </c>
      <c r="L69" s="405" t="s">
        <v>286</v>
      </c>
      <c r="M69" s="406" t="s">
        <v>287</v>
      </c>
      <c r="P69" s="27"/>
      <c r="Q69" s="27"/>
      <c r="R69" s="27"/>
      <c r="S69" s="27"/>
      <c r="T69" s="27"/>
      <c r="AD69" s="30"/>
      <c r="AE69" s="16"/>
      <c r="AF69" s="30"/>
      <c r="AG69" s="16"/>
      <c r="AH69" s="30"/>
      <c r="AI69" s="16"/>
      <c r="AJ69" s="30"/>
      <c r="AK69" s="16"/>
    </row>
    <row r="70" spans="1:42" ht="60" customHeight="1" x14ac:dyDescent="0.25">
      <c r="A70" s="726" t="s">
        <v>288</v>
      </c>
      <c r="B70" s="726"/>
      <c r="C70" s="726"/>
      <c r="D70" s="726"/>
      <c r="E70" s="726"/>
      <c r="F70" s="726"/>
      <c r="G70" s="169"/>
      <c r="H70" s="407" t="s">
        <v>289</v>
      </c>
      <c r="I70" s="408" t="s">
        <v>290</v>
      </c>
      <c r="J70" s="409" t="s">
        <v>291</v>
      </c>
      <c r="K70" s="410" t="s">
        <v>292</v>
      </c>
      <c r="L70" s="411" t="s">
        <v>293</v>
      </c>
      <c r="M70" s="412" t="s">
        <v>294</v>
      </c>
      <c r="P70" s="27"/>
      <c r="Q70" s="27"/>
      <c r="R70" s="27"/>
      <c r="S70" s="27"/>
      <c r="T70" s="27"/>
      <c r="AD70" s="30"/>
      <c r="AE70" s="16"/>
      <c r="AF70" s="30"/>
      <c r="AG70" s="16"/>
      <c r="AH70" s="30"/>
      <c r="AI70" s="16"/>
      <c r="AJ70" s="30"/>
      <c r="AK70" s="16"/>
    </row>
    <row r="71" spans="1:42" ht="60" customHeight="1" x14ac:dyDescent="0.25">
      <c r="A71" s="413" t="s">
        <v>295</v>
      </c>
      <c r="B71" s="414" t="s">
        <v>296</v>
      </c>
      <c r="C71" s="415" t="s">
        <v>297</v>
      </c>
      <c r="D71" s="416" t="s">
        <v>298</v>
      </c>
      <c r="E71" s="417" t="s">
        <v>299</v>
      </c>
      <c r="F71" s="418" t="s">
        <v>300</v>
      </c>
      <c r="G71" s="169"/>
      <c r="H71" s="419" t="s">
        <v>301</v>
      </c>
      <c r="I71" s="420" t="s">
        <v>302</v>
      </c>
      <c r="J71" s="421" t="s">
        <v>303</v>
      </c>
      <c r="K71" s="422" t="s">
        <v>304</v>
      </c>
      <c r="L71" s="423" t="s">
        <v>305</v>
      </c>
      <c r="M71" s="424" t="s">
        <v>306</v>
      </c>
      <c r="P71" s="27"/>
      <c r="Q71" s="27"/>
      <c r="R71" s="27"/>
      <c r="S71" s="27"/>
      <c r="T71" s="27"/>
      <c r="AD71" s="30"/>
      <c r="AE71" s="16"/>
      <c r="AF71" s="30"/>
      <c r="AG71" s="16"/>
      <c r="AH71" s="30"/>
      <c r="AI71" s="16"/>
      <c r="AJ71" s="30"/>
      <c r="AK71" s="16"/>
    </row>
    <row r="72" spans="1:42" ht="60" customHeight="1" x14ac:dyDescent="0.25">
      <c r="A72" s="425" t="s">
        <v>307</v>
      </c>
      <c r="B72" s="426" t="s">
        <v>308</v>
      </c>
      <c r="C72" s="427" t="s">
        <v>309</v>
      </c>
      <c r="D72" s="428" t="s">
        <v>310</v>
      </c>
      <c r="E72" s="429" t="s">
        <v>311</v>
      </c>
      <c r="F72" s="430" t="s">
        <v>312</v>
      </c>
      <c r="G72" s="169"/>
      <c r="H72" s="726" t="s">
        <v>313</v>
      </c>
      <c r="I72" s="726"/>
      <c r="J72" s="726"/>
      <c r="K72" s="726"/>
      <c r="L72" s="726"/>
      <c r="M72" s="726"/>
      <c r="P72" s="27"/>
      <c r="Q72" s="27"/>
      <c r="R72" s="27"/>
      <c r="S72" s="27"/>
      <c r="T72" s="27"/>
      <c r="AD72" s="30"/>
      <c r="AE72" s="16"/>
      <c r="AF72" s="30"/>
      <c r="AG72" s="16"/>
      <c r="AH72" s="30"/>
      <c r="AI72" s="16"/>
      <c r="AJ72" s="30"/>
      <c r="AK72" s="16"/>
    </row>
    <row r="73" spans="1:42" ht="60" customHeight="1" x14ac:dyDescent="0.25">
      <c r="A73" s="431" t="s">
        <v>314</v>
      </c>
      <c r="B73" s="432" t="s">
        <v>315</v>
      </c>
      <c r="C73" s="433" t="s">
        <v>316</v>
      </c>
      <c r="D73" s="434" t="s">
        <v>317</v>
      </c>
      <c r="E73" s="435" t="s">
        <v>318</v>
      </c>
      <c r="F73" s="436" t="s">
        <v>319</v>
      </c>
      <c r="G73" s="169"/>
      <c r="H73" s="437" t="s">
        <v>320</v>
      </c>
      <c r="I73" s="438" t="s">
        <v>321</v>
      </c>
      <c r="J73" s="439" t="s">
        <v>322</v>
      </c>
      <c r="K73" s="440" t="s">
        <v>323</v>
      </c>
      <c r="L73" s="275" t="s">
        <v>159</v>
      </c>
      <c r="M73" s="276" t="s">
        <v>160</v>
      </c>
      <c r="P73" s="27"/>
      <c r="Q73" s="27"/>
      <c r="R73" s="27"/>
      <c r="S73" s="27"/>
      <c r="T73" s="27"/>
      <c r="AD73" s="30"/>
      <c r="AE73" s="16"/>
      <c r="AF73" s="30"/>
      <c r="AG73" s="16"/>
      <c r="AH73" s="30"/>
      <c r="AI73" s="16"/>
      <c r="AJ73" s="30"/>
      <c r="AK73" s="16"/>
    </row>
    <row r="74" spans="1:42" ht="60" customHeight="1" x14ac:dyDescent="0.25">
      <c r="A74" s="441">
        <v>538622</v>
      </c>
      <c r="B74" s="442" t="s">
        <v>324</v>
      </c>
      <c r="C74" s="443">
        <v>398622</v>
      </c>
      <c r="D74" s="444" t="s">
        <v>325</v>
      </c>
      <c r="E74" s="445">
        <v>228624</v>
      </c>
      <c r="F74" s="446" t="s">
        <v>326</v>
      </c>
      <c r="G74" s="169"/>
      <c r="H74" s="447" t="s">
        <v>327</v>
      </c>
      <c r="I74" s="448" t="s">
        <v>328</v>
      </c>
      <c r="J74" s="449" t="s">
        <v>329</v>
      </c>
      <c r="K74" s="450" t="s">
        <v>330</v>
      </c>
      <c r="L74" s="287" t="s">
        <v>171</v>
      </c>
      <c r="M74" s="288" t="s">
        <v>172</v>
      </c>
      <c r="P74" s="27"/>
      <c r="Q74" s="27"/>
      <c r="R74" s="27"/>
      <c r="S74" s="27"/>
      <c r="T74" s="27"/>
      <c r="AD74" s="30"/>
      <c r="AE74" s="16"/>
      <c r="AF74" s="30"/>
      <c r="AG74" s="16"/>
      <c r="AH74" s="30"/>
      <c r="AI74" s="16"/>
      <c r="AJ74" s="30"/>
      <c r="AK74" s="16"/>
    </row>
    <row r="75" spans="1:42" ht="60" customHeight="1" x14ac:dyDescent="0.25">
      <c r="A75" s="451" t="s">
        <v>331</v>
      </c>
      <c r="B75" s="452" t="s">
        <v>332</v>
      </c>
      <c r="C75" s="453" t="s">
        <v>333</v>
      </c>
      <c r="D75" s="454" t="s">
        <v>334</v>
      </c>
      <c r="E75" s="455" t="s">
        <v>335</v>
      </c>
      <c r="F75" s="456" t="s">
        <v>336</v>
      </c>
      <c r="G75" s="169"/>
      <c r="H75" s="457" t="s">
        <v>337</v>
      </c>
      <c r="I75" s="458" t="s">
        <v>338</v>
      </c>
      <c r="J75" s="459" t="s">
        <v>339</v>
      </c>
      <c r="K75" s="460" t="s">
        <v>340</v>
      </c>
      <c r="L75" s="299" t="s">
        <v>181</v>
      </c>
      <c r="M75" s="300" t="s">
        <v>182</v>
      </c>
      <c r="P75" s="27"/>
      <c r="Q75" s="27"/>
      <c r="R75" s="27"/>
      <c r="S75" s="27"/>
      <c r="T75" s="27"/>
      <c r="AD75" s="30"/>
      <c r="AE75" s="16"/>
      <c r="AF75" s="30"/>
      <c r="AG75" s="16"/>
      <c r="AH75" s="30"/>
      <c r="AI75" s="16"/>
      <c r="AJ75" s="30"/>
      <c r="AK75" s="16"/>
    </row>
    <row r="76" spans="1:42" ht="60" customHeight="1" x14ac:dyDescent="0.25">
      <c r="A76" s="461" t="s">
        <v>341</v>
      </c>
      <c r="B76" s="462" t="s">
        <v>342</v>
      </c>
      <c r="C76" s="463" t="s">
        <v>343</v>
      </c>
      <c r="D76" s="464" t="s">
        <v>344</v>
      </c>
      <c r="E76" s="465" t="s">
        <v>345</v>
      </c>
      <c r="F76" s="466" t="s">
        <v>346</v>
      </c>
      <c r="G76" s="169"/>
      <c r="H76" s="467" t="s">
        <v>347</v>
      </c>
      <c r="I76" s="468" t="s">
        <v>348</v>
      </c>
      <c r="J76" s="469" t="s">
        <v>349</v>
      </c>
      <c r="K76" s="470" t="s">
        <v>350</v>
      </c>
      <c r="L76" s="305" t="s">
        <v>188</v>
      </c>
      <c r="M76" s="306" t="s">
        <v>189</v>
      </c>
      <c r="P76" s="27"/>
      <c r="Q76" s="27"/>
      <c r="R76" s="27"/>
      <c r="S76" s="27"/>
      <c r="T76" s="27"/>
      <c r="AG76" s="16"/>
      <c r="AI76" s="16"/>
      <c r="AK76" s="16"/>
    </row>
    <row r="77" spans="1:42" ht="60" customHeight="1" x14ac:dyDescent="0.25">
      <c r="A77" s="471" t="s">
        <v>351</v>
      </c>
      <c r="B77" s="472" t="s">
        <v>352</v>
      </c>
      <c r="C77" s="473" t="s">
        <v>353</v>
      </c>
      <c r="D77" s="474" t="s">
        <v>354</v>
      </c>
      <c r="E77" s="475" t="s">
        <v>355</v>
      </c>
      <c r="F77" s="476" t="s">
        <v>356</v>
      </c>
      <c r="G77" s="169"/>
      <c r="H77" s="477" t="s">
        <v>357</v>
      </c>
      <c r="I77" s="478" t="s">
        <v>358</v>
      </c>
      <c r="J77" s="479" t="s">
        <v>359</v>
      </c>
      <c r="K77" s="480" t="s">
        <v>360</v>
      </c>
      <c r="L77" s="346" t="s">
        <v>230</v>
      </c>
      <c r="M77" s="481" t="s">
        <v>361</v>
      </c>
      <c r="P77" s="27"/>
      <c r="Q77" s="27"/>
      <c r="R77" s="27"/>
      <c r="S77" s="27"/>
      <c r="T77" s="27"/>
      <c r="AD77" s="30"/>
      <c r="AE77" s="16"/>
      <c r="AF77" s="30"/>
      <c r="AG77" s="16"/>
      <c r="AH77" s="30"/>
      <c r="AI77" s="16"/>
      <c r="AJ77" s="30"/>
      <c r="AK77" s="16"/>
    </row>
    <row r="78" spans="1:42" ht="60" customHeight="1" x14ac:dyDescent="0.25">
      <c r="A78" s="482" t="s">
        <v>362</v>
      </c>
      <c r="B78" s="483" t="s">
        <v>363</v>
      </c>
      <c r="C78" s="484" t="s">
        <v>364</v>
      </c>
      <c r="D78" s="485" t="s">
        <v>365</v>
      </c>
      <c r="E78" s="486" t="s">
        <v>366</v>
      </c>
      <c r="F78" s="487" t="s">
        <v>367</v>
      </c>
      <c r="G78" s="169"/>
      <c r="H78" s="488" t="s">
        <v>368</v>
      </c>
      <c r="I78" s="489" t="s">
        <v>369</v>
      </c>
      <c r="J78" s="490" t="s">
        <v>370</v>
      </c>
      <c r="K78" s="491" t="s">
        <v>371</v>
      </c>
      <c r="L78" s="492" t="s">
        <v>372</v>
      </c>
      <c r="M78" s="493" t="s">
        <v>373</v>
      </c>
      <c r="P78" s="27"/>
      <c r="Q78" s="27"/>
      <c r="R78" s="27"/>
      <c r="S78" s="27"/>
      <c r="T78" s="27"/>
      <c r="AD78" s="30"/>
      <c r="AE78" s="16"/>
      <c r="AF78" s="30"/>
      <c r="AG78" s="16"/>
      <c r="AH78" s="30"/>
      <c r="AI78" s="16"/>
      <c r="AJ78" s="30"/>
      <c r="AK78" s="16"/>
    </row>
    <row r="79" spans="1:42" ht="60" customHeight="1" x14ac:dyDescent="0.25">
      <c r="A79" s="726" t="s">
        <v>374</v>
      </c>
      <c r="B79" s="726"/>
      <c r="C79" s="726"/>
      <c r="D79" s="726"/>
      <c r="E79" s="726"/>
      <c r="F79" s="726"/>
      <c r="G79" s="169"/>
      <c r="H79" s="494" t="s">
        <v>375</v>
      </c>
      <c r="I79" s="495" t="s">
        <v>376</v>
      </c>
      <c r="J79" s="496" t="s">
        <v>377</v>
      </c>
      <c r="K79" s="497" t="s">
        <v>378</v>
      </c>
      <c r="L79" s="498" t="s">
        <v>379</v>
      </c>
      <c r="M79" s="499" t="s">
        <v>380</v>
      </c>
      <c r="P79" s="27"/>
      <c r="Q79" s="27"/>
      <c r="R79" s="27"/>
      <c r="S79" s="27"/>
      <c r="T79" s="27"/>
      <c r="AD79" s="30"/>
      <c r="AE79" s="16"/>
      <c r="AF79" s="30"/>
      <c r="AG79" s="16"/>
      <c r="AH79" s="30"/>
      <c r="AI79" s="16"/>
      <c r="AJ79" s="30"/>
      <c r="AK79" s="16"/>
    </row>
    <row r="80" spans="1:42" ht="60" customHeight="1" x14ac:dyDescent="0.25">
      <c r="A80" s="500" t="s">
        <v>381</v>
      </c>
      <c r="B80" s="501" t="s">
        <v>382</v>
      </c>
      <c r="C80" s="502" t="s">
        <v>383</v>
      </c>
      <c r="D80" s="272" t="s">
        <v>156</v>
      </c>
      <c r="E80" s="503" t="s">
        <v>384</v>
      </c>
      <c r="F80" s="504" t="s">
        <v>385</v>
      </c>
      <c r="G80" s="169"/>
      <c r="H80" s="505" t="s">
        <v>386</v>
      </c>
      <c r="I80" s="506" t="s">
        <v>387</v>
      </c>
      <c r="J80" s="507">
        <v>911719</v>
      </c>
      <c r="K80" s="508" t="s">
        <v>388</v>
      </c>
      <c r="L80" s="509">
        <v>912817</v>
      </c>
      <c r="M80" s="510" t="s">
        <v>389</v>
      </c>
      <c r="P80" s="27"/>
      <c r="Q80" s="27"/>
      <c r="R80" s="27"/>
      <c r="S80" s="27"/>
      <c r="T80" s="27"/>
      <c r="AD80" s="30"/>
      <c r="AE80" s="16"/>
      <c r="AF80" s="30"/>
      <c r="AG80" s="16"/>
      <c r="AH80" s="30"/>
      <c r="AI80" s="16"/>
      <c r="AJ80" s="30"/>
      <c r="AK80" s="16"/>
    </row>
    <row r="81" spans="1:37" ht="60" customHeight="1" x14ac:dyDescent="0.25">
      <c r="A81" s="511" t="s">
        <v>390</v>
      </c>
      <c r="B81" s="512" t="s">
        <v>391</v>
      </c>
      <c r="C81" s="513" t="s">
        <v>392</v>
      </c>
      <c r="D81" s="284" t="s">
        <v>168</v>
      </c>
      <c r="E81" s="514" t="s">
        <v>393</v>
      </c>
      <c r="F81" s="515" t="s">
        <v>394</v>
      </c>
      <c r="G81" s="169"/>
      <c r="H81" s="222" t="s">
        <v>111</v>
      </c>
      <c r="I81" s="223" t="s">
        <v>112</v>
      </c>
      <c r="J81" s="516" t="s">
        <v>395</v>
      </c>
      <c r="K81" s="517" t="s">
        <v>396</v>
      </c>
      <c r="L81" s="518" t="s">
        <v>397</v>
      </c>
      <c r="M81" s="519" t="s">
        <v>398</v>
      </c>
      <c r="P81" s="27"/>
      <c r="Q81" s="27"/>
      <c r="R81" s="27"/>
      <c r="S81" s="27"/>
      <c r="T81" s="27"/>
      <c r="AD81" s="30"/>
      <c r="AE81" s="16"/>
      <c r="AF81" s="30"/>
      <c r="AG81" s="16"/>
      <c r="AH81" s="30"/>
      <c r="AI81" s="16"/>
      <c r="AJ81" s="30"/>
      <c r="AK81" s="16"/>
    </row>
    <row r="82" spans="1:37" ht="60" customHeight="1" x14ac:dyDescent="0.25">
      <c r="A82" s="511" t="s">
        <v>390</v>
      </c>
      <c r="B82" s="512" t="s">
        <v>391</v>
      </c>
      <c r="C82" s="513" t="s">
        <v>392</v>
      </c>
      <c r="D82" s="284" t="s">
        <v>168</v>
      </c>
      <c r="E82" s="514" t="s">
        <v>393</v>
      </c>
      <c r="F82" s="515" t="s">
        <v>394</v>
      </c>
      <c r="G82" s="169"/>
      <c r="H82" s="520" t="s">
        <v>123</v>
      </c>
      <c r="I82" s="521" t="s">
        <v>124</v>
      </c>
      <c r="J82" s="522" t="s">
        <v>399</v>
      </c>
      <c r="K82" s="523" t="s">
        <v>400</v>
      </c>
      <c r="L82" s="524" t="s">
        <v>401</v>
      </c>
      <c r="M82" s="525" t="s">
        <v>402</v>
      </c>
      <c r="P82" s="27"/>
      <c r="Q82" s="27"/>
      <c r="R82" s="27"/>
      <c r="S82" s="27"/>
      <c r="T82" s="27"/>
      <c r="AD82" s="30"/>
      <c r="AE82" s="16"/>
      <c r="AF82" s="30"/>
      <c r="AG82" s="16"/>
      <c r="AH82" s="30"/>
      <c r="AI82" s="16"/>
      <c r="AJ82" s="30"/>
      <c r="AK82" s="16"/>
    </row>
    <row r="83" spans="1:37" ht="60" customHeight="1" x14ac:dyDescent="0.25">
      <c r="A83" s="526">
        <v>985110</v>
      </c>
      <c r="B83" s="527" t="s">
        <v>403</v>
      </c>
      <c r="C83" s="528">
        <v>986010</v>
      </c>
      <c r="D83" s="302" t="s">
        <v>185</v>
      </c>
      <c r="E83" s="529">
        <v>987010</v>
      </c>
      <c r="F83" s="530" t="s">
        <v>404</v>
      </c>
      <c r="G83" s="169"/>
      <c r="H83" s="246" t="s">
        <v>135</v>
      </c>
      <c r="I83" s="531" t="s">
        <v>405</v>
      </c>
      <c r="J83" s="532" t="s">
        <v>406</v>
      </c>
      <c r="K83" s="533" t="s">
        <v>407</v>
      </c>
      <c r="L83" s="534" t="s">
        <v>408</v>
      </c>
      <c r="M83" s="535" t="s">
        <v>409</v>
      </c>
      <c r="P83" s="27"/>
      <c r="Q83" s="27"/>
      <c r="R83" s="27"/>
      <c r="S83" s="27"/>
      <c r="T83" s="27"/>
      <c r="AD83" s="30"/>
      <c r="AE83" s="16"/>
      <c r="AF83" s="30"/>
      <c r="AG83" s="16"/>
      <c r="AH83" s="30"/>
      <c r="AI83" s="16"/>
      <c r="AJ83" s="30"/>
      <c r="AK83" s="16"/>
    </row>
    <row r="84" spans="1:37" ht="60" customHeight="1" x14ac:dyDescent="0.25">
      <c r="A84" s="536" t="s">
        <v>410</v>
      </c>
      <c r="B84" s="537" t="s">
        <v>411</v>
      </c>
      <c r="C84" s="538" t="s">
        <v>412</v>
      </c>
      <c r="D84" s="539" t="s">
        <v>413</v>
      </c>
      <c r="E84" s="540" t="s">
        <v>414</v>
      </c>
      <c r="F84" s="541" t="s">
        <v>415</v>
      </c>
      <c r="G84" s="169"/>
      <c r="H84" s="257">
        <v>225486</v>
      </c>
      <c r="I84" s="258" t="s">
        <v>141</v>
      </c>
      <c r="J84" s="542" t="s">
        <v>416</v>
      </c>
      <c r="K84" s="543" t="s">
        <v>417</v>
      </c>
      <c r="L84" s="544" t="s">
        <v>418</v>
      </c>
      <c r="M84" s="545" t="s">
        <v>419</v>
      </c>
      <c r="P84" s="27"/>
      <c r="Q84" s="27"/>
      <c r="R84" s="27"/>
      <c r="S84" s="27"/>
      <c r="T84" s="27"/>
      <c r="AD84" s="30"/>
      <c r="AE84" s="16"/>
      <c r="AF84" s="30"/>
      <c r="AG84" s="16"/>
      <c r="AH84" s="30"/>
      <c r="AI84" s="16"/>
      <c r="AJ84" s="30"/>
      <c r="AK84" s="16"/>
    </row>
    <row r="85" spans="1:37" ht="60" customHeight="1" x14ac:dyDescent="0.25">
      <c r="A85" s="546" t="s">
        <v>420</v>
      </c>
      <c r="B85" s="547" t="s">
        <v>421</v>
      </c>
      <c r="C85" s="548" t="s">
        <v>422</v>
      </c>
      <c r="D85" s="549" t="s">
        <v>423</v>
      </c>
      <c r="E85" s="550" t="s">
        <v>424</v>
      </c>
      <c r="F85" s="551" t="s">
        <v>425</v>
      </c>
      <c r="G85" s="169"/>
      <c r="H85" s="169"/>
      <c r="I85" s="169"/>
      <c r="J85" s="169"/>
      <c r="K85" s="169"/>
      <c r="L85" s="169"/>
      <c r="M85" s="169"/>
      <c r="P85" s="27"/>
      <c r="Q85" s="27"/>
      <c r="R85" s="27"/>
      <c r="S85" s="27"/>
      <c r="T85" s="27"/>
      <c r="AG85" s="16"/>
      <c r="AI85" s="16"/>
      <c r="AK85" s="16"/>
    </row>
    <row r="86" spans="1:37" ht="60" customHeight="1" x14ac:dyDescent="0.25">
      <c r="A86" s="552" t="s">
        <v>426</v>
      </c>
      <c r="B86" s="553" t="s">
        <v>427</v>
      </c>
      <c r="C86" s="554" t="s">
        <v>428</v>
      </c>
      <c r="D86" s="555" t="s">
        <v>429</v>
      </c>
      <c r="E86" s="556" t="s">
        <v>430</v>
      </c>
      <c r="F86" s="557" t="s">
        <v>431</v>
      </c>
      <c r="G86" s="169"/>
      <c r="H86" s="169"/>
      <c r="I86" s="169"/>
      <c r="J86" s="169"/>
      <c r="K86" s="169"/>
      <c r="L86" s="169"/>
      <c r="M86" s="169"/>
      <c r="P86" s="27"/>
      <c r="Q86" s="27"/>
      <c r="R86" s="27"/>
      <c r="S86" s="27"/>
      <c r="T86" s="27"/>
      <c r="AD86" s="30"/>
      <c r="AE86" s="16"/>
      <c r="AF86" s="30"/>
      <c r="AG86" s="16"/>
      <c r="AH86" s="30"/>
      <c r="AI86" s="16"/>
      <c r="AJ86" s="30"/>
      <c r="AK86" s="16"/>
    </row>
    <row r="87" spans="1:37" ht="60" customHeight="1" x14ac:dyDescent="0.25">
      <c r="A87" s="558">
        <v>227186</v>
      </c>
      <c r="B87" s="559" t="s">
        <v>432</v>
      </c>
      <c r="C87" s="560" t="s">
        <v>433</v>
      </c>
      <c r="D87" s="561" t="s">
        <v>434</v>
      </c>
      <c r="E87" s="562">
        <v>222386</v>
      </c>
      <c r="F87" s="563" t="s">
        <v>435</v>
      </c>
      <c r="G87" s="169"/>
      <c r="H87" s="169"/>
      <c r="I87" s="169"/>
      <c r="J87" s="169"/>
      <c r="K87" s="169"/>
      <c r="L87" s="169"/>
      <c r="M87" s="169"/>
      <c r="P87" s="27"/>
      <c r="Q87" s="27"/>
      <c r="R87" s="27"/>
      <c r="S87" s="27"/>
      <c r="T87" s="27"/>
      <c r="AD87" s="30"/>
      <c r="AE87" s="16"/>
      <c r="AF87" s="30"/>
      <c r="AG87" s="16"/>
      <c r="AH87" s="30"/>
      <c r="AI87" s="16"/>
      <c r="AJ87" s="30"/>
      <c r="AK87" s="16"/>
    </row>
    <row r="88" spans="1:37" ht="14.25" customHeight="1" x14ac:dyDescent="0.25">
      <c r="A88" s="16"/>
      <c r="P88" s="27"/>
      <c r="Q88" s="27"/>
      <c r="R88" s="27"/>
      <c r="S88" s="27"/>
      <c r="T88" s="27"/>
      <c r="AD88" s="30"/>
      <c r="AE88" s="16"/>
      <c r="AF88" s="30"/>
      <c r="AG88" s="16"/>
      <c r="AH88" s="30"/>
      <c r="AI88" s="16"/>
      <c r="AJ88" s="30"/>
      <c r="AK88" s="16"/>
    </row>
    <row r="89" spans="1:37" ht="14.25" customHeight="1" x14ac:dyDescent="0.25">
      <c r="R89" s="27"/>
      <c r="S89" s="27"/>
      <c r="T89" s="27"/>
    </row>
    <row r="90" spans="1:37" ht="14.25" customHeight="1" x14ac:dyDescent="0.25">
      <c r="R90" s="27"/>
      <c r="S90" s="27"/>
      <c r="T90" s="27"/>
    </row>
    <row r="91" spans="1:37" ht="14.25" customHeight="1" x14ac:dyDescent="0.25"/>
    <row r="92" spans="1:37" ht="14.25" customHeight="1" x14ac:dyDescent="0.25"/>
    <row r="93" spans="1:37" ht="14.25" customHeight="1" x14ac:dyDescent="0.25"/>
    <row r="94" spans="1:37" ht="14.25" customHeight="1" x14ac:dyDescent="0.25"/>
    <row r="95" spans="1:37" ht="14.25" customHeight="1" x14ac:dyDescent="0.25"/>
    <row r="96" spans="1:37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</sheetData>
  <mergeCells count="9">
    <mergeCell ref="A70:F70"/>
    <mergeCell ref="H72:M72"/>
    <mergeCell ref="A79:F79"/>
    <mergeCell ref="A46:F46"/>
    <mergeCell ref="H46:M46"/>
    <mergeCell ref="A51:F51"/>
    <mergeCell ref="A56:F56"/>
    <mergeCell ref="H59:M59"/>
    <mergeCell ref="A61:F61"/>
  </mergeCells>
  <conditionalFormatting sqref="AE4:AE23 AF22:AL23 AG28:AG44 AR24:AR25">
    <cfRule type="cellIs" dxfId="265" priority="167" operator="equal">
      <formula>1</formula>
    </cfRule>
  </conditionalFormatting>
  <conditionalFormatting sqref="AE4:AE23 AF22:AL23 AG28:AG44 AR24:AR25">
    <cfRule type="cellIs" dxfId="264" priority="168" operator="equal">
      <formula>2</formula>
    </cfRule>
  </conditionalFormatting>
  <conditionalFormatting sqref="AE4:AE23 AF22:AL23 AG28:AG44 AR24:AR25">
    <cfRule type="cellIs" dxfId="263" priority="169" operator="equal">
      <formula>3</formula>
    </cfRule>
  </conditionalFormatting>
  <conditionalFormatting sqref="AE4:AE23 AF22:AL23 AG28:AG44 AR24:AR25">
    <cfRule type="cellIs" dxfId="262" priority="170" operator="equal">
      <formula>4</formula>
    </cfRule>
  </conditionalFormatting>
  <conditionalFormatting sqref="AE4:AE23 AF22:AL23 AG28:AG44 AR24:AR25">
    <cfRule type="cellIs" dxfId="261" priority="171" operator="equal">
      <formula>5</formula>
    </cfRule>
  </conditionalFormatting>
  <conditionalFormatting sqref="AE4:AE23 AF22:AL23 AG28:AG44 AR24:AR25">
    <cfRule type="cellIs" dxfId="260" priority="172" operator="equal">
      <formula>6</formula>
    </cfRule>
  </conditionalFormatting>
  <conditionalFormatting sqref="AE4:AE23 AF22:AL23 AG28:AG44 AR24:AR25">
    <cfRule type="cellIs" dxfId="259" priority="173" operator="equal">
      <formula>7</formula>
    </cfRule>
  </conditionalFormatting>
  <conditionalFormatting sqref="AE4:AE23 AF22:AL23 AG28:AG44 AR24:AR25">
    <cfRule type="cellIs" dxfId="258" priority="174" operator="equal">
      <formula>8</formula>
    </cfRule>
  </conditionalFormatting>
  <conditionalFormatting sqref="AE4:AE23 AF22:AL23 AG28:AG44 AR24:AR25">
    <cfRule type="cellIs" dxfId="257" priority="175" operator="equal">
      <formula>9</formula>
    </cfRule>
  </conditionalFormatting>
  <conditionalFormatting sqref="AE4:AE23 AF22:AL23 AG28:AG44 AR24:AR25">
    <cfRule type="cellIs" dxfId="256" priority="176" operator="equal">
      <formula>10</formula>
    </cfRule>
  </conditionalFormatting>
  <conditionalFormatting sqref="AE4:AE23 AF22:AL23 AG28:AG44 AR24:AR25">
    <cfRule type="cellIs" dxfId="255" priority="177" operator="equal">
      <formula>11</formula>
    </cfRule>
  </conditionalFormatting>
  <conditionalFormatting sqref="AE4:AE23 AF22:AL23 AG28:AG44 AR24:AR25">
    <cfRule type="cellIs" dxfId="254" priority="178" operator="equal">
      <formula>12</formula>
    </cfRule>
  </conditionalFormatting>
  <conditionalFormatting sqref="AE4:AE23 AF22:AL23 AG28:AG44 AR24:AR25">
    <cfRule type="cellIs" dxfId="253" priority="179" operator="equal">
      <formula>13</formula>
    </cfRule>
  </conditionalFormatting>
  <conditionalFormatting sqref="AE4:AE23 AF22:AL23 AG28:AG44 AR24:AR25">
    <cfRule type="cellIs" dxfId="252" priority="180" operator="equal">
      <formula>14</formula>
    </cfRule>
  </conditionalFormatting>
  <conditionalFormatting sqref="AE4:AE23 AF22:AL23 AG28:AG44 AR24:AR25">
    <cfRule type="cellIs" dxfId="251" priority="181" operator="equal">
      <formula>15</formula>
    </cfRule>
  </conditionalFormatting>
  <conditionalFormatting sqref="AE4:AE23 AF22:AL23 AG28:AG44 AR24:AR25">
    <cfRule type="cellIs" dxfId="250" priority="182" operator="equal">
      <formula>16</formula>
    </cfRule>
  </conditionalFormatting>
  <conditionalFormatting sqref="AE4:AE23 AF22:AL23 AG28:AG44 AR24:AR25">
    <cfRule type="cellIs" dxfId="249" priority="183" operator="equal">
      <formula>17</formula>
    </cfRule>
  </conditionalFormatting>
  <conditionalFormatting sqref="AE4:AE23 AF22:AL23 AG28:AG44 AR24:AR25">
    <cfRule type="cellIs" dxfId="248" priority="184" operator="equal">
      <formula>18</formula>
    </cfRule>
  </conditionalFormatting>
  <conditionalFormatting sqref="AE4:AE23 AF22:AL23 AG28:AG44 AR24:AR25">
    <cfRule type="cellIs" dxfId="247" priority="185" operator="equal">
      <formula>19</formula>
    </cfRule>
  </conditionalFormatting>
  <conditionalFormatting sqref="O16 AE4:AE23 AF22:AL23 AG28:AG44 AR24:AR25">
    <cfRule type="cellIs" dxfId="246" priority="227" operator="equal">
      <formula>20</formula>
    </cfRule>
  </conditionalFormatting>
  <conditionalFormatting sqref="O16">
    <cfRule type="cellIs" dxfId="245" priority="246" operator="equal">
      <formula>1</formula>
    </cfRule>
  </conditionalFormatting>
  <conditionalFormatting sqref="O16">
    <cfRule type="cellIs" dxfId="244" priority="245" operator="equal">
      <formula>2</formula>
    </cfRule>
  </conditionalFormatting>
  <conditionalFormatting sqref="O16">
    <cfRule type="cellIs" dxfId="243" priority="244" operator="equal">
      <formula>3</formula>
    </cfRule>
  </conditionalFormatting>
  <conditionalFormatting sqref="O16">
    <cfRule type="cellIs" dxfId="242" priority="243" operator="equal">
      <formula>4</formula>
    </cfRule>
  </conditionalFormatting>
  <conditionalFormatting sqref="O16">
    <cfRule type="cellIs" dxfId="241" priority="242" operator="equal">
      <formula>5</formula>
    </cfRule>
  </conditionalFormatting>
  <conditionalFormatting sqref="O16">
    <cfRule type="cellIs" dxfId="240" priority="241" operator="equal">
      <formula>6</formula>
    </cfRule>
  </conditionalFormatting>
  <conditionalFormatting sqref="O16">
    <cfRule type="cellIs" dxfId="239" priority="240" operator="equal">
      <formula>7</formula>
    </cfRule>
  </conditionalFormatting>
  <conditionalFormatting sqref="O16">
    <cfRule type="cellIs" dxfId="238" priority="239" operator="equal">
      <formula>8</formula>
    </cfRule>
  </conditionalFormatting>
  <conditionalFormatting sqref="O16">
    <cfRule type="cellIs" dxfId="237" priority="238" operator="equal">
      <formula>9</formula>
    </cfRule>
  </conditionalFormatting>
  <conditionalFormatting sqref="O16">
    <cfRule type="cellIs" dxfId="236" priority="237" operator="equal">
      <formula>10</formula>
    </cfRule>
  </conditionalFormatting>
  <conditionalFormatting sqref="O16">
    <cfRule type="cellIs" dxfId="235" priority="236" operator="equal">
      <formula>11</formula>
    </cfRule>
  </conditionalFormatting>
  <conditionalFormatting sqref="O16">
    <cfRule type="cellIs" dxfId="234" priority="235" operator="equal">
      <formula>12</formula>
    </cfRule>
  </conditionalFormatting>
  <conditionalFormatting sqref="O16">
    <cfRule type="cellIs" dxfId="233" priority="234" operator="equal">
      <formula>13</formula>
    </cfRule>
  </conditionalFormatting>
  <conditionalFormatting sqref="O16">
    <cfRule type="cellIs" dxfId="232" priority="233" operator="equal">
      <formula>14</formula>
    </cfRule>
  </conditionalFormatting>
  <conditionalFormatting sqref="O16">
    <cfRule type="cellIs" dxfId="231" priority="232" operator="equal">
      <formula>15</formula>
    </cfRule>
  </conditionalFormatting>
  <conditionalFormatting sqref="O16">
    <cfRule type="cellIs" dxfId="230" priority="231" operator="equal">
      <formula>16</formula>
    </cfRule>
  </conditionalFormatting>
  <conditionalFormatting sqref="O16">
    <cfRule type="cellIs" dxfId="229" priority="230" operator="equal">
      <formula>17</formula>
    </cfRule>
  </conditionalFormatting>
  <conditionalFormatting sqref="O16">
    <cfRule type="cellIs" dxfId="228" priority="229" operator="equal">
      <formula>18</formula>
    </cfRule>
  </conditionalFormatting>
  <conditionalFormatting sqref="O16">
    <cfRule type="cellIs" dxfId="227" priority="228" operator="equal">
      <formula>19</formula>
    </cfRule>
  </conditionalFormatting>
  <conditionalFormatting sqref="Z15:AC15">
    <cfRule type="cellIs" dxfId="226" priority="226" operator="equal">
      <formula>1</formula>
    </cfRule>
  </conditionalFormatting>
  <conditionalFormatting sqref="Z15:AC15">
    <cfRule type="cellIs" dxfId="225" priority="225" operator="equal">
      <formula>2</formula>
    </cfRule>
  </conditionalFormatting>
  <conditionalFormatting sqref="Z15:AC15">
    <cfRule type="cellIs" dxfId="224" priority="224" operator="equal">
      <formula>3</formula>
    </cfRule>
  </conditionalFormatting>
  <conditionalFormatting sqref="Z15:AC15">
    <cfRule type="cellIs" dxfId="223" priority="223" operator="equal">
      <formula>4</formula>
    </cfRule>
  </conditionalFormatting>
  <conditionalFormatting sqref="Z15:AC15">
    <cfRule type="cellIs" dxfId="222" priority="222" operator="equal">
      <formula>5</formula>
    </cfRule>
  </conditionalFormatting>
  <conditionalFormatting sqref="Z15:AC15">
    <cfRule type="cellIs" dxfId="221" priority="221" operator="equal">
      <formula>6</formula>
    </cfRule>
  </conditionalFormatting>
  <conditionalFormatting sqref="Z15:AC15">
    <cfRule type="cellIs" dxfId="220" priority="220" operator="equal">
      <formula>7</formula>
    </cfRule>
  </conditionalFormatting>
  <conditionalFormatting sqref="Z15:AC15">
    <cfRule type="cellIs" dxfId="219" priority="219" operator="equal">
      <formula>8</formula>
    </cfRule>
  </conditionalFormatting>
  <conditionalFormatting sqref="Z15:AC15">
    <cfRule type="cellIs" dxfId="218" priority="218" operator="equal">
      <formula>9</formula>
    </cfRule>
  </conditionalFormatting>
  <conditionalFormatting sqref="Z15:AC15">
    <cfRule type="cellIs" dxfId="217" priority="217" operator="equal">
      <formula>10</formula>
    </cfRule>
  </conditionalFormatting>
  <conditionalFormatting sqref="Z15:AC15">
    <cfRule type="cellIs" dxfId="216" priority="216" operator="equal">
      <formula>11</formula>
    </cfRule>
  </conditionalFormatting>
  <conditionalFormatting sqref="Z15:AC15">
    <cfRule type="cellIs" dxfId="215" priority="215" operator="equal">
      <formula>12</formula>
    </cfRule>
  </conditionalFormatting>
  <conditionalFormatting sqref="Z15:AC15">
    <cfRule type="cellIs" dxfId="214" priority="214" operator="equal">
      <formula>13</formula>
    </cfRule>
  </conditionalFormatting>
  <conditionalFormatting sqref="Z15:AC15">
    <cfRule type="cellIs" dxfId="213" priority="213" operator="equal">
      <formula>14</formula>
    </cfRule>
  </conditionalFormatting>
  <conditionalFormatting sqref="Z15:AC15">
    <cfRule type="cellIs" dxfId="212" priority="212" operator="equal">
      <formula>15</formula>
    </cfRule>
  </conditionalFormatting>
  <conditionalFormatting sqref="Z15:AC15">
    <cfRule type="cellIs" dxfId="211" priority="211" operator="equal">
      <formula>16</formula>
    </cfRule>
  </conditionalFormatting>
  <conditionalFormatting sqref="Z15:AC15">
    <cfRule type="cellIs" dxfId="210" priority="210" operator="equal">
      <formula>17</formula>
    </cfRule>
  </conditionalFormatting>
  <conditionalFormatting sqref="Z15:AC15">
    <cfRule type="cellIs" dxfId="209" priority="209" operator="equal">
      <formula>18</formula>
    </cfRule>
  </conditionalFormatting>
  <conditionalFormatting sqref="Z15:AC15">
    <cfRule type="cellIs" dxfId="208" priority="208" operator="equal">
      <formula>19</formula>
    </cfRule>
  </conditionalFormatting>
  <conditionalFormatting sqref="Z15:AC15">
    <cfRule type="cellIs" dxfId="207" priority="207" operator="equal">
      <formula>20</formula>
    </cfRule>
  </conditionalFormatting>
  <conditionalFormatting sqref="AD2">
    <cfRule type="cellIs" dxfId="206" priority="206" operator="equal">
      <formula>1</formula>
    </cfRule>
  </conditionalFormatting>
  <conditionalFormatting sqref="AE3">
    <cfRule type="cellIs" dxfId="205" priority="205" operator="equal">
      <formula>1</formula>
    </cfRule>
  </conditionalFormatting>
  <conditionalFormatting sqref="AE2">
    <cfRule type="cellIs" dxfId="204" priority="204" operator="equal">
      <formula>1</formula>
    </cfRule>
    <cfRule type="cellIs" dxfId="203" priority="247" operator="equal">
      <formula>0</formula>
    </cfRule>
  </conditionalFormatting>
  <conditionalFormatting sqref="AD3">
    <cfRule type="cellIs" dxfId="202" priority="203" operator="equal">
      <formula>2</formula>
    </cfRule>
  </conditionalFormatting>
  <conditionalFormatting sqref="AE2">
    <cfRule type="cellIs" dxfId="201" priority="202" operator="equal">
      <formula>2</formula>
    </cfRule>
  </conditionalFormatting>
  <conditionalFormatting sqref="AD4">
    <cfRule type="cellIs" dxfId="200" priority="201" operator="equal">
      <formula>3</formula>
    </cfRule>
  </conditionalFormatting>
  <conditionalFormatting sqref="AE2">
    <cfRule type="cellIs" dxfId="199" priority="200" operator="equal">
      <formula>3</formula>
    </cfRule>
  </conditionalFormatting>
  <conditionalFormatting sqref="AD5">
    <cfRule type="cellIs" dxfId="198" priority="199" operator="equal">
      <formula>4</formula>
    </cfRule>
  </conditionalFormatting>
  <conditionalFormatting sqref="AE2">
    <cfRule type="cellIs" dxfId="197" priority="198" operator="equal">
      <formula>4</formula>
    </cfRule>
  </conditionalFormatting>
  <conditionalFormatting sqref="AD6">
    <cfRule type="cellIs" dxfId="196" priority="197" operator="equal">
      <formula>5</formula>
    </cfRule>
  </conditionalFormatting>
  <conditionalFormatting sqref="AE2">
    <cfRule type="cellIs" dxfId="195" priority="196" operator="equal">
      <formula>5</formula>
    </cfRule>
  </conditionalFormatting>
  <conditionalFormatting sqref="AD7">
    <cfRule type="cellIs" dxfId="194" priority="195" operator="equal">
      <formula>6</formula>
    </cfRule>
  </conditionalFormatting>
  <conditionalFormatting sqref="AE2">
    <cfRule type="cellIs" dxfId="193" priority="194" operator="equal">
      <formula>6</formula>
    </cfRule>
  </conditionalFormatting>
  <conditionalFormatting sqref="AD8">
    <cfRule type="cellIs" dxfId="192" priority="193" operator="equal">
      <formula>7</formula>
    </cfRule>
  </conditionalFormatting>
  <conditionalFormatting sqref="AE2">
    <cfRule type="cellIs" dxfId="191" priority="192" operator="equal">
      <formula>7</formula>
    </cfRule>
  </conditionalFormatting>
  <conditionalFormatting sqref="AD9">
    <cfRule type="cellIs" dxfId="190" priority="191" operator="equal">
      <formula>8</formula>
    </cfRule>
  </conditionalFormatting>
  <conditionalFormatting sqref="AE2">
    <cfRule type="cellIs" dxfId="189" priority="190" operator="equal">
      <formula>8</formula>
    </cfRule>
  </conditionalFormatting>
  <conditionalFormatting sqref="AD10">
    <cfRule type="cellIs" dxfId="188" priority="189" operator="equal">
      <formula>9</formula>
    </cfRule>
  </conditionalFormatting>
  <conditionalFormatting sqref="AE2">
    <cfRule type="cellIs" dxfId="187" priority="188" operator="equal">
      <formula>9</formula>
    </cfRule>
  </conditionalFormatting>
  <conditionalFormatting sqref="AD11">
    <cfRule type="cellIs" dxfId="186" priority="187" operator="equal">
      <formula>10</formula>
    </cfRule>
  </conditionalFormatting>
  <conditionalFormatting sqref="AE2">
    <cfRule type="cellIs" dxfId="185" priority="186" operator="equal">
      <formula>10</formula>
    </cfRule>
  </conditionalFormatting>
  <conditionalFormatting sqref="AD12">
    <cfRule type="cellIs" dxfId="184" priority="248" operator="equal">
      <formula>11</formula>
    </cfRule>
  </conditionalFormatting>
  <conditionalFormatting sqref="AE2">
    <cfRule type="cellIs" dxfId="183" priority="249" operator="equal">
      <formula>11</formula>
    </cfRule>
  </conditionalFormatting>
  <conditionalFormatting sqref="AD13">
    <cfRule type="cellIs" dxfId="182" priority="250" operator="equal">
      <formula>12</formula>
    </cfRule>
  </conditionalFormatting>
  <conditionalFormatting sqref="AE2">
    <cfRule type="cellIs" dxfId="181" priority="251" operator="equal">
      <formula>12</formula>
    </cfRule>
  </conditionalFormatting>
  <conditionalFormatting sqref="AD14">
    <cfRule type="cellIs" dxfId="180" priority="252" operator="equal">
      <formula>13</formula>
    </cfRule>
  </conditionalFormatting>
  <conditionalFormatting sqref="AE2">
    <cfRule type="cellIs" dxfId="179" priority="253" operator="equal">
      <formula>13</formula>
    </cfRule>
  </conditionalFormatting>
  <conditionalFormatting sqref="AD15">
    <cfRule type="cellIs" dxfId="178" priority="254" operator="equal">
      <formula>14</formula>
    </cfRule>
  </conditionalFormatting>
  <conditionalFormatting sqref="AE2">
    <cfRule type="cellIs" dxfId="177" priority="255" operator="equal">
      <formula>14</formula>
    </cfRule>
  </conditionalFormatting>
  <conditionalFormatting sqref="AD16">
    <cfRule type="cellIs" dxfId="176" priority="256" operator="equal">
      <formula>15</formula>
    </cfRule>
  </conditionalFormatting>
  <conditionalFormatting sqref="AE2">
    <cfRule type="cellIs" dxfId="175" priority="257" operator="equal">
      <formula>15</formula>
    </cfRule>
  </conditionalFormatting>
  <conditionalFormatting sqref="AD17">
    <cfRule type="cellIs" dxfId="174" priority="258" operator="equal">
      <formula>16</formula>
    </cfRule>
  </conditionalFormatting>
  <conditionalFormatting sqref="AE2">
    <cfRule type="cellIs" dxfId="173" priority="259" operator="equal">
      <formula>16</formula>
    </cfRule>
  </conditionalFormatting>
  <conditionalFormatting sqref="AD18">
    <cfRule type="cellIs" dxfId="172" priority="260" operator="equal">
      <formula>17</formula>
    </cfRule>
  </conditionalFormatting>
  <conditionalFormatting sqref="AE2">
    <cfRule type="cellIs" dxfId="171" priority="261" operator="equal">
      <formula>17</formula>
    </cfRule>
  </conditionalFormatting>
  <conditionalFormatting sqref="AD19">
    <cfRule type="cellIs" dxfId="170" priority="262" operator="equal">
      <formula>18</formula>
    </cfRule>
  </conditionalFormatting>
  <conditionalFormatting sqref="AE2">
    <cfRule type="cellIs" dxfId="169" priority="263" operator="equal">
      <formula>18</formula>
    </cfRule>
  </conditionalFormatting>
  <conditionalFormatting sqref="AD20">
    <cfRule type="cellIs" dxfId="168" priority="264" operator="equal">
      <formula>19</formula>
    </cfRule>
  </conditionalFormatting>
  <conditionalFormatting sqref="AE2">
    <cfRule type="cellIs" dxfId="167" priority="265" operator="equal">
      <formula>19</formula>
    </cfRule>
  </conditionalFormatting>
  <conditionalFormatting sqref="AL2">
    <cfRule type="cellIs" dxfId="166" priority="166" operator="equal">
      <formula>1</formula>
    </cfRule>
  </conditionalFormatting>
  <conditionalFormatting sqref="AL2">
    <cfRule type="cellIs" dxfId="165" priority="165" operator="equal">
      <formula>2</formula>
    </cfRule>
  </conditionalFormatting>
  <conditionalFormatting sqref="AL2">
    <cfRule type="cellIs" dxfId="164" priority="164" operator="equal">
      <formula>3</formula>
    </cfRule>
  </conditionalFormatting>
  <conditionalFormatting sqref="AL2">
    <cfRule type="cellIs" dxfId="163" priority="163" operator="equal">
      <formula>4</formula>
    </cfRule>
  </conditionalFormatting>
  <conditionalFormatting sqref="AL2">
    <cfRule type="cellIs" dxfId="162" priority="162" operator="equal">
      <formula>5</formula>
    </cfRule>
  </conditionalFormatting>
  <conditionalFormatting sqref="AL2">
    <cfRule type="cellIs" dxfId="161" priority="161" operator="equal">
      <formula>6</formula>
    </cfRule>
  </conditionalFormatting>
  <conditionalFormatting sqref="AL2">
    <cfRule type="cellIs" dxfId="160" priority="160" operator="equal">
      <formula>7</formula>
    </cfRule>
  </conditionalFormatting>
  <conditionalFormatting sqref="AL2">
    <cfRule type="cellIs" dxfId="159" priority="159" operator="equal">
      <formula>8</formula>
    </cfRule>
  </conditionalFormatting>
  <conditionalFormatting sqref="AL2">
    <cfRule type="cellIs" dxfId="158" priority="158" operator="equal">
      <formula>9</formula>
    </cfRule>
  </conditionalFormatting>
  <conditionalFormatting sqref="AL2">
    <cfRule type="cellIs" dxfId="157" priority="157" operator="equal">
      <formula>10</formula>
    </cfRule>
  </conditionalFormatting>
  <conditionalFormatting sqref="AL2">
    <cfRule type="cellIs" dxfId="156" priority="156" operator="equal">
      <formula>11</formula>
    </cfRule>
  </conditionalFormatting>
  <conditionalFormatting sqref="AL2">
    <cfRule type="cellIs" dxfId="155" priority="155" operator="equal">
      <formula>12</formula>
    </cfRule>
  </conditionalFormatting>
  <conditionalFormatting sqref="AL2">
    <cfRule type="cellIs" dxfId="154" priority="154" operator="equal">
      <formula>13</formula>
    </cfRule>
  </conditionalFormatting>
  <conditionalFormatting sqref="AL2">
    <cfRule type="cellIs" dxfId="153" priority="153" operator="equal">
      <formula>14</formula>
    </cfRule>
  </conditionalFormatting>
  <conditionalFormatting sqref="AL2">
    <cfRule type="cellIs" dxfId="152" priority="152" operator="equal">
      <formula>15</formula>
    </cfRule>
  </conditionalFormatting>
  <conditionalFormatting sqref="AL2">
    <cfRule type="cellIs" dxfId="151" priority="151" operator="equal">
      <formula>16</formula>
    </cfRule>
  </conditionalFormatting>
  <conditionalFormatting sqref="AL2">
    <cfRule type="cellIs" dxfId="150" priority="150" operator="equal">
      <formula>17</formula>
    </cfRule>
  </conditionalFormatting>
  <conditionalFormatting sqref="AL2">
    <cfRule type="cellIs" dxfId="149" priority="149" operator="equal">
      <formula>18</formula>
    </cfRule>
  </conditionalFormatting>
  <conditionalFormatting sqref="AL2">
    <cfRule type="cellIs" dxfId="148" priority="148" operator="equal">
      <formula>19</formula>
    </cfRule>
  </conditionalFormatting>
  <conditionalFormatting sqref="AL2">
    <cfRule type="cellIs" dxfId="147" priority="147" operator="equal">
      <formula>20</formula>
    </cfRule>
  </conditionalFormatting>
  <conditionalFormatting sqref="AL3:AL21">
    <cfRule type="cellIs" dxfId="146" priority="146" operator="equal">
      <formula>1</formula>
    </cfRule>
  </conditionalFormatting>
  <conditionalFormatting sqref="AL3:AL21">
    <cfRule type="cellIs" dxfId="145" priority="145" operator="equal">
      <formula>2</formula>
    </cfRule>
  </conditionalFormatting>
  <conditionalFormatting sqref="AL3:AL21">
    <cfRule type="cellIs" dxfId="144" priority="144" operator="equal">
      <formula>3</formula>
    </cfRule>
  </conditionalFormatting>
  <conditionalFormatting sqref="AL3:AL21">
    <cfRule type="cellIs" dxfId="143" priority="143" operator="equal">
      <formula>4</formula>
    </cfRule>
  </conditionalFormatting>
  <conditionalFormatting sqref="AL3:AL21">
    <cfRule type="cellIs" dxfId="142" priority="142" operator="equal">
      <formula>5</formula>
    </cfRule>
  </conditionalFormatting>
  <conditionalFormatting sqref="AL3:AL21">
    <cfRule type="cellIs" dxfId="141" priority="141" operator="equal">
      <formula>6</formula>
    </cfRule>
  </conditionalFormatting>
  <conditionalFormatting sqref="AL3:AL21">
    <cfRule type="cellIs" dxfId="140" priority="140" operator="equal">
      <formula>7</formula>
    </cfRule>
  </conditionalFormatting>
  <conditionalFormatting sqref="AL3:AL21">
    <cfRule type="cellIs" dxfId="139" priority="139" operator="equal">
      <formula>8</formula>
    </cfRule>
  </conditionalFormatting>
  <conditionalFormatting sqref="AL3:AL21">
    <cfRule type="cellIs" dxfId="138" priority="138" operator="equal">
      <formula>9</formula>
    </cfRule>
  </conditionalFormatting>
  <conditionalFormatting sqref="AL3:AL21">
    <cfRule type="cellIs" dxfId="137" priority="137" operator="equal">
      <formula>10</formula>
    </cfRule>
  </conditionalFormatting>
  <conditionalFormatting sqref="AL3:AL21">
    <cfRule type="cellIs" dxfId="136" priority="136" operator="equal">
      <formula>11</formula>
    </cfRule>
  </conditionalFormatting>
  <conditionalFormatting sqref="AL3:AL21">
    <cfRule type="cellIs" dxfId="135" priority="135" operator="equal">
      <formula>12</formula>
    </cfRule>
  </conditionalFormatting>
  <conditionalFormatting sqref="AL3:AL21">
    <cfRule type="cellIs" dxfId="134" priority="134" operator="equal">
      <formula>13</formula>
    </cfRule>
  </conditionalFormatting>
  <conditionalFormatting sqref="AL3:AL21">
    <cfRule type="cellIs" dxfId="133" priority="133" operator="equal">
      <formula>14</formula>
    </cfRule>
  </conditionalFormatting>
  <conditionalFormatting sqref="AL3:AL21">
    <cfRule type="cellIs" dxfId="132" priority="132" operator="equal">
      <formula>15</formula>
    </cfRule>
  </conditionalFormatting>
  <conditionalFormatting sqref="AL3:AL21">
    <cfRule type="cellIs" dxfId="131" priority="131" operator="equal">
      <formula>16</formula>
    </cfRule>
  </conditionalFormatting>
  <conditionalFormatting sqref="AL3:AL21">
    <cfRule type="cellIs" dxfId="130" priority="130" operator="equal">
      <formula>17</formula>
    </cfRule>
  </conditionalFormatting>
  <conditionalFormatting sqref="AL3:AL21">
    <cfRule type="cellIs" dxfId="129" priority="129" operator="equal">
      <formula>18</formula>
    </cfRule>
  </conditionalFormatting>
  <conditionalFormatting sqref="AL3:AL21">
    <cfRule type="cellIs" dxfId="128" priority="128" operator="equal">
      <formula>19</formula>
    </cfRule>
  </conditionalFormatting>
  <conditionalFormatting sqref="AL3:AL21">
    <cfRule type="cellIs" dxfId="127" priority="127" operator="equal">
      <formula>20</formula>
    </cfRule>
  </conditionalFormatting>
  <conditionalFormatting sqref="AK2:AK21">
    <cfRule type="cellIs" dxfId="126" priority="126" operator="equal">
      <formula>1</formula>
    </cfRule>
  </conditionalFormatting>
  <conditionalFormatting sqref="AK2:AK21">
    <cfRule type="cellIs" dxfId="125" priority="125" operator="equal">
      <formula>2</formula>
    </cfRule>
  </conditionalFormatting>
  <conditionalFormatting sqref="AK2:AK21">
    <cfRule type="cellIs" dxfId="124" priority="124" operator="equal">
      <formula>3</formula>
    </cfRule>
  </conditionalFormatting>
  <conditionalFormatting sqref="AK2:AK21">
    <cfRule type="cellIs" dxfId="123" priority="123" operator="equal">
      <formula>4</formula>
    </cfRule>
  </conditionalFormatting>
  <conditionalFormatting sqref="AK2:AK21">
    <cfRule type="cellIs" dxfId="122" priority="122" operator="equal">
      <formula>5</formula>
    </cfRule>
  </conditionalFormatting>
  <conditionalFormatting sqref="AK2:AK21">
    <cfRule type="cellIs" dxfId="121" priority="121" operator="equal">
      <formula>6</formula>
    </cfRule>
  </conditionalFormatting>
  <conditionalFormatting sqref="AK2:AK21">
    <cfRule type="cellIs" dxfId="120" priority="120" operator="equal">
      <formula>7</formula>
    </cfRule>
  </conditionalFormatting>
  <conditionalFormatting sqref="AK2:AK21">
    <cfRule type="cellIs" dxfId="119" priority="119" operator="equal">
      <formula>8</formula>
    </cfRule>
  </conditionalFormatting>
  <conditionalFormatting sqref="AK2:AK21">
    <cfRule type="cellIs" dxfId="118" priority="118" operator="equal">
      <formula>9</formula>
    </cfRule>
  </conditionalFormatting>
  <conditionalFormatting sqref="AK2:AK21">
    <cfRule type="cellIs" dxfId="117" priority="117" operator="equal">
      <formula>10</formula>
    </cfRule>
  </conditionalFormatting>
  <conditionalFormatting sqref="AK2:AK21">
    <cfRule type="cellIs" dxfId="116" priority="116" operator="equal">
      <formula>11</formula>
    </cfRule>
  </conditionalFormatting>
  <conditionalFormatting sqref="AK2:AK21">
    <cfRule type="cellIs" dxfId="115" priority="115" operator="equal">
      <formula>12</formula>
    </cfRule>
  </conditionalFormatting>
  <conditionalFormatting sqref="AK2:AK21">
    <cfRule type="cellIs" dxfId="114" priority="114" operator="equal">
      <formula>13</formula>
    </cfRule>
  </conditionalFormatting>
  <conditionalFormatting sqref="AK2:AK21">
    <cfRule type="cellIs" dxfId="113" priority="113" operator="equal">
      <formula>14</formula>
    </cfRule>
  </conditionalFormatting>
  <conditionalFormatting sqref="AK2:AK21">
    <cfRule type="cellIs" dxfId="112" priority="112" operator="equal">
      <formula>15</formula>
    </cfRule>
  </conditionalFormatting>
  <conditionalFormatting sqref="AK2:AK21">
    <cfRule type="cellIs" dxfId="111" priority="111" operator="equal">
      <formula>16</formula>
    </cfRule>
  </conditionalFormatting>
  <conditionalFormatting sqref="AK2:AK21">
    <cfRule type="cellIs" dxfId="110" priority="110" operator="equal">
      <formula>17</formula>
    </cfRule>
  </conditionalFormatting>
  <conditionalFormatting sqref="AK2:AK21">
    <cfRule type="cellIs" dxfId="109" priority="109" operator="equal">
      <formula>18</formula>
    </cfRule>
  </conditionalFormatting>
  <conditionalFormatting sqref="AK2:AK21">
    <cfRule type="cellIs" dxfId="108" priority="108" operator="equal">
      <formula>19</formula>
    </cfRule>
  </conditionalFormatting>
  <conditionalFormatting sqref="AK2:AK21">
    <cfRule type="cellIs" dxfId="107" priority="107" operator="equal">
      <formula>20</formula>
    </cfRule>
  </conditionalFormatting>
  <conditionalFormatting sqref="AB39:AE39">
    <cfRule type="cellIs" dxfId="106" priority="106" operator="equal">
      <formula>1</formula>
    </cfRule>
  </conditionalFormatting>
  <conditionalFormatting sqref="AB39:AE39">
    <cfRule type="cellIs" dxfId="105" priority="105" operator="equal">
      <formula>2</formula>
    </cfRule>
  </conditionalFormatting>
  <conditionalFormatting sqref="AB39:AE39">
    <cfRule type="cellIs" dxfId="104" priority="104" operator="equal">
      <formula>3</formula>
    </cfRule>
  </conditionalFormatting>
  <conditionalFormatting sqref="AB39:AE39">
    <cfRule type="cellIs" dxfId="103" priority="103" operator="equal">
      <formula>4</formula>
    </cfRule>
  </conditionalFormatting>
  <conditionalFormatting sqref="AB39:AE39">
    <cfRule type="cellIs" dxfId="102" priority="102" operator="equal">
      <formula>5</formula>
    </cfRule>
  </conditionalFormatting>
  <conditionalFormatting sqref="AB39:AE39">
    <cfRule type="cellIs" dxfId="101" priority="101" operator="equal">
      <formula>6</formula>
    </cfRule>
  </conditionalFormatting>
  <conditionalFormatting sqref="AB39:AE39">
    <cfRule type="cellIs" dxfId="100" priority="100" operator="equal">
      <formula>7</formula>
    </cfRule>
  </conditionalFormatting>
  <conditionalFormatting sqref="AB39:AE39">
    <cfRule type="cellIs" dxfId="99" priority="99" operator="equal">
      <formula>8</formula>
    </cfRule>
  </conditionalFormatting>
  <conditionalFormatting sqref="AB39:AE39">
    <cfRule type="cellIs" dxfId="98" priority="98" operator="equal">
      <formula>9</formula>
    </cfRule>
  </conditionalFormatting>
  <conditionalFormatting sqref="AB39:AE39">
    <cfRule type="cellIs" dxfId="97" priority="97" operator="equal">
      <formula>10</formula>
    </cfRule>
  </conditionalFormatting>
  <conditionalFormatting sqref="AB39:AE39">
    <cfRule type="cellIs" dxfId="96" priority="96" operator="equal">
      <formula>11</formula>
    </cfRule>
  </conditionalFormatting>
  <conditionalFormatting sqref="AB39:AE39">
    <cfRule type="cellIs" dxfId="95" priority="95" operator="equal">
      <formula>12</formula>
    </cfRule>
  </conditionalFormatting>
  <conditionalFormatting sqref="AB39:AE39">
    <cfRule type="cellIs" dxfId="94" priority="94" operator="equal">
      <formula>13</formula>
    </cfRule>
  </conditionalFormatting>
  <conditionalFormatting sqref="AB39:AE39">
    <cfRule type="cellIs" dxfId="93" priority="93" operator="equal">
      <formula>14</formula>
    </cfRule>
  </conditionalFormatting>
  <conditionalFormatting sqref="AB39:AE39">
    <cfRule type="cellIs" dxfId="92" priority="92" operator="equal">
      <formula>15</formula>
    </cfRule>
  </conditionalFormatting>
  <conditionalFormatting sqref="AB39:AE39">
    <cfRule type="cellIs" dxfId="91" priority="91" operator="equal">
      <formula>16</formula>
    </cfRule>
  </conditionalFormatting>
  <conditionalFormatting sqref="AB39:AE39">
    <cfRule type="cellIs" dxfId="90" priority="90" operator="equal">
      <formula>17</formula>
    </cfRule>
  </conditionalFormatting>
  <conditionalFormatting sqref="AB39:AE39">
    <cfRule type="cellIs" dxfId="89" priority="89" operator="equal">
      <formula>18</formula>
    </cfRule>
  </conditionalFormatting>
  <conditionalFormatting sqref="AB39:AE39">
    <cfRule type="cellIs" dxfId="88" priority="88" operator="equal">
      <formula>19</formula>
    </cfRule>
  </conditionalFormatting>
  <conditionalFormatting sqref="AB39:AE39">
    <cfRule type="cellIs" dxfId="87" priority="87" operator="equal">
      <formula>20</formula>
    </cfRule>
  </conditionalFormatting>
  <conditionalFormatting sqref="AF26">
    <cfRule type="cellIs" dxfId="86" priority="86" operator="equal">
      <formula>1</formula>
    </cfRule>
  </conditionalFormatting>
  <conditionalFormatting sqref="AG27">
    <cfRule type="cellIs" dxfId="85" priority="85" operator="equal">
      <formula>1</formula>
    </cfRule>
  </conditionalFormatting>
  <conditionalFormatting sqref="AG26">
    <cfRule type="cellIs" dxfId="84" priority="47" operator="equal">
      <formula>0</formula>
    </cfRule>
    <cfRule type="cellIs" dxfId="83" priority="84" operator="equal">
      <formula>1</formula>
    </cfRule>
  </conditionalFormatting>
  <conditionalFormatting sqref="AF27">
    <cfRule type="cellIs" dxfId="82" priority="83" operator="equal">
      <formula>2</formula>
    </cfRule>
  </conditionalFormatting>
  <conditionalFormatting sqref="AG26">
    <cfRule type="cellIs" dxfId="81" priority="82" operator="equal">
      <formula>2</formula>
    </cfRule>
  </conditionalFormatting>
  <conditionalFormatting sqref="AF28">
    <cfRule type="cellIs" dxfId="80" priority="81" operator="equal">
      <formula>3</formula>
    </cfRule>
  </conditionalFormatting>
  <conditionalFormatting sqref="AG26">
    <cfRule type="cellIs" dxfId="79" priority="80" operator="equal">
      <formula>3</formula>
    </cfRule>
  </conditionalFormatting>
  <conditionalFormatting sqref="AF29">
    <cfRule type="cellIs" dxfId="78" priority="79" operator="equal">
      <formula>4</formula>
    </cfRule>
  </conditionalFormatting>
  <conditionalFormatting sqref="AG26">
    <cfRule type="cellIs" dxfId="77" priority="78" operator="equal">
      <formula>4</formula>
    </cfRule>
  </conditionalFormatting>
  <conditionalFormatting sqref="AF30">
    <cfRule type="cellIs" dxfId="76" priority="77" operator="equal">
      <formula>5</formula>
    </cfRule>
  </conditionalFormatting>
  <conditionalFormatting sqref="AG26">
    <cfRule type="cellIs" dxfId="75" priority="76" operator="equal">
      <formula>5</formula>
    </cfRule>
  </conditionalFormatting>
  <conditionalFormatting sqref="AF31">
    <cfRule type="cellIs" dxfId="74" priority="75" operator="equal">
      <formula>6</formula>
    </cfRule>
  </conditionalFormatting>
  <conditionalFormatting sqref="AG26">
    <cfRule type="cellIs" dxfId="73" priority="74" operator="equal">
      <formula>6</formula>
    </cfRule>
  </conditionalFormatting>
  <conditionalFormatting sqref="AF32">
    <cfRule type="cellIs" dxfId="72" priority="73" operator="equal">
      <formula>7</formula>
    </cfRule>
  </conditionalFormatting>
  <conditionalFormatting sqref="AG26">
    <cfRule type="cellIs" dxfId="71" priority="72" operator="equal">
      <formula>7</formula>
    </cfRule>
  </conditionalFormatting>
  <conditionalFormatting sqref="AF33">
    <cfRule type="cellIs" dxfId="70" priority="71" operator="equal">
      <formula>8</formula>
    </cfRule>
  </conditionalFormatting>
  <conditionalFormatting sqref="AG26">
    <cfRule type="cellIs" dxfId="69" priority="70" operator="equal">
      <formula>8</formula>
    </cfRule>
  </conditionalFormatting>
  <conditionalFormatting sqref="AF34">
    <cfRule type="cellIs" dxfId="68" priority="69" operator="equal">
      <formula>9</formula>
    </cfRule>
  </conditionalFormatting>
  <conditionalFormatting sqref="AG26">
    <cfRule type="cellIs" dxfId="67" priority="68" operator="equal">
      <formula>9</formula>
    </cfRule>
  </conditionalFormatting>
  <conditionalFormatting sqref="AF35">
    <cfRule type="cellIs" dxfId="66" priority="67" operator="equal">
      <formula>10</formula>
    </cfRule>
  </conditionalFormatting>
  <conditionalFormatting sqref="AG26">
    <cfRule type="cellIs" dxfId="65" priority="66" operator="equal">
      <formula>10</formula>
    </cfRule>
  </conditionalFormatting>
  <conditionalFormatting sqref="AF36">
    <cfRule type="cellIs" dxfId="64" priority="65" operator="equal">
      <formula>11</formula>
    </cfRule>
  </conditionalFormatting>
  <conditionalFormatting sqref="AG26">
    <cfRule type="cellIs" dxfId="63" priority="64" operator="equal">
      <formula>11</formula>
    </cfRule>
  </conditionalFormatting>
  <conditionalFormatting sqref="AF37">
    <cfRule type="cellIs" dxfId="62" priority="63" operator="equal">
      <formula>12</formula>
    </cfRule>
  </conditionalFormatting>
  <conditionalFormatting sqref="AG26">
    <cfRule type="cellIs" dxfId="61" priority="62" operator="equal">
      <formula>12</formula>
    </cfRule>
  </conditionalFormatting>
  <conditionalFormatting sqref="AF38">
    <cfRule type="cellIs" dxfId="60" priority="61" operator="equal">
      <formula>13</formula>
    </cfRule>
  </conditionalFormatting>
  <conditionalFormatting sqref="AG26">
    <cfRule type="cellIs" dxfId="59" priority="60" operator="equal">
      <formula>13</formula>
    </cfRule>
  </conditionalFormatting>
  <conditionalFormatting sqref="AF39">
    <cfRule type="cellIs" dxfId="58" priority="59" operator="equal">
      <formula>14</formula>
    </cfRule>
  </conditionalFormatting>
  <conditionalFormatting sqref="AG26">
    <cfRule type="cellIs" dxfId="57" priority="58" operator="equal">
      <formula>14</formula>
    </cfRule>
  </conditionalFormatting>
  <conditionalFormatting sqref="AF40">
    <cfRule type="cellIs" dxfId="56" priority="57" operator="equal">
      <formula>15</formula>
    </cfRule>
  </conditionalFormatting>
  <conditionalFormatting sqref="AG26">
    <cfRule type="cellIs" dxfId="55" priority="56" operator="equal">
      <formula>15</formula>
    </cfRule>
  </conditionalFormatting>
  <conditionalFormatting sqref="AF41">
    <cfRule type="cellIs" dxfId="54" priority="55" operator="equal">
      <formula>16</formula>
    </cfRule>
  </conditionalFormatting>
  <conditionalFormatting sqref="AG26">
    <cfRule type="cellIs" dxfId="53" priority="54" operator="equal">
      <formula>16</formula>
    </cfRule>
  </conditionalFormatting>
  <conditionalFormatting sqref="AF42">
    <cfRule type="cellIs" dxfId="52" priority="53" operator="equal">
      <formula>17</formula>
    </cfRule>
  </conditionalFormatting>
  <conditionalFormatting sqref="AG26">
    <cfRule type="cellIs" dxfId="51" priority="52" operator="equal">
      <formula>17</formula>
    </cfRule>
  </conditionalFormatting>
  <conditionalFormatting sqref="AF43">
    <cfRule type="cellIs" dxfId="50" priority="51" operator="equal">
      <formula>18</formula>
    </cfRule>
  </conditionalFormatting>
  <conditionalFormatting sqref="AG26">
    <cfRule type="cellIs" dxfId="49" priority="50" operator="equal">
      <formula>18</formula>
    </cfRule>
  </conditionalFormatting>
  <conditionalFormatting sqref="AF44">
    <cfRule type="cellIs" dxfId="48" priority="49" operator="equal">
      <formula>19</formula>
    </cfRule>
  </conditionalFormatting>
  <conditionalFormatting sqref="AG26">
    <cfRule type="cellIs" dxfId="47" priority="48" operator="equal">
      <formula>19</formula>
    </cfRule>
  </conditionalFormatting>
  <conditionalFormatting sqref="AR2">
    <cfRule type="cellIs" dxfId="46" priority="46" operator="equal">
      <formula>1</formula>
    </cfRule>
  </conditionalFormatting>
  <conditionalFormatting sqref="AR3">
    <cfRule type="cellIs" dxfId="45" priority="45" operator="equal">
      <formula>2</formula>
    </cfRule>
  </conditionalFormatting>
  <conditionalFormatting sqref="AR4">
    <cfRule type="cellIs" dxfId="44" priority="44" operator="equal">
      <formula>3</formula>
    </cfRule>
  </conditionalFormatting>
  <conditionalFormatting sqref="AR5">
    <cfRule type="cellIs" dxfId="43" priority="43" operator="equal">
      <formula>4</formula>
    </cfRule>
  </conditionalFormatting>
  <conditionalFormatting sqref="AR6">
    <cfRule type="cellIs" dxfId="42" priority="42" operator="equal">
      <formula>5</formula>
    </cfRule>
  </conditionalFormatting>
  <conditionalFormatting sqref="AR7">
    <cfRule type="cellIs" dxfId="41" priority="41" operator="equal">
      <formula>6</formula>
    </cfRule>
  </conditionalFormatting>
  <conditionalFormatting sqref="AR8">
    <cfRule type="cellIs" dxfId="40" priority="40" operator="equal">
      <formula>7</formula>
    </cfRule>
  </conditionalFormatting>
  <conditionalFormatting sqref="AR9">
    <cfRule type="cellIs" dxfId="39" priority="39" operator="equal">
      <formula>8</formula>
    </cfRule>
  </conditionalFormatting>
  <conditionalFormatting sqref="AR10">
    <cfRule type="cellIs" dxfId="38" priority="38" operator="equal">
      <formula>9</formula>
    </cfRule>
  </conditionalFormatting>
  <conditionalFormatting sqref="AR11">
    <cfRule type="cellIs" dxfId="37" priority="37" operator="equal">
      <formula>10</formula>
    </cfRule>
  </conditionalFormatting>
  <conditionalFormatting sqref="AR12">
    <cfRule type="cellIs" dxfId="36" priority="36" operator="equal">
      <formula>11</formula>
    </cfRule>
  </conditionalFormatting>
  <conditionalFormatting sqref="AR13">
    <cfRule type="cellIs" dxfId="35" priority="35" operator="equal">
      <formula>12</formula>
    </cfRule>
  </conditionalFormatting>
  <conditionalFormatting sqref="AR14">
    <cfRule type="cellIs" dxfId="34" priority="34" operator="equal">
      <formula>13</formula>
    </cfRule>
  </conditionalFormatting>
  <conditionalFormatting sqref="AR15">
    <cfRule type="cellIs" dxfId="33" priority="33" operator="equal">
      <formula>14</formula>
    </cfRule>
  </conditionalFormatting>
  <conditionalFormatting sqref="AR16">
    <cfRule type="cellIs" dxfId="32" priority="32" operator="equal">
      <formula>15</formula>
    </cfRule>
  </conditionalFormatting>
  <conditionalFormatting sqref="AR17">
    <cfRule type="cellIs" dxfId="31" priority="31" operator="equal">
      <formula>16</formula>
    </cfRule>
  </conditionalFormatting>
  <conditionalFormatting sqref="AR18">
    <cfRule type="cellIs" dxfId="30" priority="30" operator="equal">
      <formula>17</formula>
    </cfRule>
  </conditionalFormatting>
  <conditionalFormatting sqref="AR19">
    <cfRule type="cellIs" dxfId="29" priority="29" operator="equal">
      <formula>18</formula>
    </cfRule>
  </conditionalFormatting>
  <conditionalFormatting sqref="AR20">
    <cfRule type="cellIs" dxfId="28" priority="28" operator="equal">
      <formula>19</formula>
    </cfRule>
  </conditionalFormatting>
  <conditionalFormatting sqref="AR21">
    <cfRule type="cellIs" dxfId="27" priority="27" operator="equal">
      <formula>20</formula>
    </cfRule>
  </conditionalFormatting>
  <conditionalFormatting sqref="AR22">
    <cfRule type="cellIs" dxfId="26" priority="26" operator="equal">
      <formula>21</formula>
    </cfRule>
  </conditionalFormatting>
  <conditionalFormatting sqref="AR23">
    <cfRule type="cellIs" dxfId="25" priority="25" operator="equal">
      <formula>22</formula>
    </cfRule>
  </conditionalFormatting>
  <conditionalFormatting sqref="AS2:AS23">
    <cfRule type="cellIs" dxfId="24" priority="24" operator="equal">
      <formula>1</formula>
    </cfRule>
  </conditionalFormatting>
  <conditionalFormatting sqref="AS3:AS23">
    <cfRule type="cellIs" dxfId="23" priority="23" operator="equal">
      <formula>2</formula>
    </cfRule>
  </conditionalFormatting>
  <conditionalFormatting sqref="AS4:AS23">
    <cfRule type="cellIs" dxfId="22" priority="22" operator="equal">
      <formula>3</formula>
    </cfRule>
  </conditionalFormatting>
  <conditionalFormatting sqref="AS5:AS23">
    <cfRule type="cellIs" dxfId="21" priority="21" operator="equal">
      <formula>4</formula>
    </cfRule>
  </conditionalFormatting>
  <conditionalFormatting sqref="AS6:AS23">
    <cfRule type="cellIs" dxfId="20" priority="20" operator="equal">
      <formula>5</formula>
    </cfRule>
  </conditionalFormatting>
  <conditionalFormatting sqref="AS7:AS23">
    <cfRule type="cellIs" dxfId="19" priority="19" operator="equal">
      <formula>6</formula>
    </cfRule>
  </conditionalFormatting>
  <conditionalFormatting sqref="AS8:AS23">
    <cfRule type="cellIs" dxfId="18" priority="18" operator="equal">
      <formula>7</formula>
    </cfRule>
  </conditionalFormatting>
  <conditionalFormatting sqref="AS9:AS23">
    <cfRule type="cellIs" dxfId="17" priority="17" operator="equal">
      <formula>8</formula>
    </cfRule>
  </conditionalFormatting>
  <conditionalFormatting sqref="AS10:AS23">
    <cfRule type="cellIs" dxfId="16" priority="16" operator="equal">
      <formula>9</formula>
    </cfRule>
  </conditionalFormatting>
  <conditionalFormatting sqref="AS11:AS23">
    <cfRule type="cellIs" dxfId="15" priority="15" operator="equal">
      <formula>10</formula>
    </cfRule>
  </conditionalFormatting>
  <conditionalFormatting sqref="AS12:AS23">
    <cfRule type="cellIs" dxfId="14" priority="14" operator="equal">
      <formula>11</formula>
    </cfRule>
  </conditionalFormatting>
  <conditionalFormatting sqref="AS13:AS23">
    <cfRule type="cellIs" dxfId="13" priority="13" operator="equal">
      <formula>12</formula>
    </cfRule>
  </conditionalFormatting>
  <conditionalFormatting sqref="AS14:AS23">
    <cfRule type="cellIs" dxfId="12" priority="12" operator="equal">
      <formula>13</formula>
    </cfRule>
  </conditionalFormatting>
  <conditionalFormatting sqref="AS15:AS23">
    <cfRule type="cellIs" dxfId="11" priority="11" operator="equal">
      <formula>14</formula>
    </cfRule>
  </conditionalFormatting>
  <conditionalFormatting sqref="AS16:AS23">
    <cfRule type="cellIs" dxfId="10" priority="10" operator="equal">
      <formula>15</formula>
    </cfRule>
  </conditionalFormatting>
  <conditionalFormatting sqref="AS17:AS23">
    <cfRule type="cellIs" dxfId="9" priority="9" operator="equal">
      <formula>16</formula>
    </cfRule>
  </conditionalFormatting>
  <conditionalFormatting sqref="AS18:AS23">
    <cfRule type="cellIs" dxfId="8" priority="8" operator="equal">
      <formula>17</formula>
    </cfRule>
  </conditionalFormatting>
  <conditionalFormatting sqref="AS19:AS23">
    <cfRule type="cellIs" dxfId="7" priority="7" operator="equal">
      <formula>18</formula>
    </cfRule>
  </conditionalFormatting>
  <conditionalFormatting sqref="AS20:AS23">
    <cfRule type="cellIs" dxfId="6" priority="6" operator="equal">
      <formula>19</formula>
    </cfRule>
  </conditionalFormatting>
  <conditionalFormatting sqref="AS21:AS23">
    <cfRule type="cellIs" dxfId="5" priority="5" operator="equal">
      <formula>19</formula>
    </cfRule>
  </conditionalFormatting>
  <conditionalFormatting sqref="AS21">
    <cfRule type="cellIs" dxfId="4" priority="4" operator="equal">
      <formula>20</formula>
    </cfRule>
  </conditionalFormatting>
  <conditionalFormatting sqref="AS22:AS23">
    <cfRule type="cellIs" dxfId="3" priority="2" operator="equal">
      <formula>21</formula>
    </cfRule>
    <cfRule type="cellIs" dxfId="2" priority="3" operator="equal">
      <formula>20</formula>
    </cfRule>
  </conditionalFormatting>
  <conditionalFormatting sqref="AS23">
    <cfRule type="cellIs" dxfId="1" priority="1" operator="equal">
      <formula>22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E1230-9131-4F15-8214-B26525388B0B}">
  <sheetPr>
    <tabColor rgb="FF0070C0"/>
  </sheetPr>
  <dimension ref="A1:AL40"/>
  <sheetViews>
    <sheetView rightToLeft="1" view="pageBreakPreview" zoomScale="80" zoomScaleNormal="100" zoomScaleSheetLayoutView="80" workbookViewId="0">
      <pane ySplit="8" topLeftCell="A9" activePane="bottomLeft" state="frozen"/>
      <selection activeCell="D2" sqref="D2:K2"/>
      <selection pane="bottomLeft" activeCell="Q15" sqref="Q15"/>
    </sheetView>
  </sheetViews>
  <sheetFormatPr defaultRowHeight="15" x14ac:dyDescent="0.25"/>
  <cols>
    <col min="1" max="1" width="6.7109375" style="585" customWidth="1"/>
    <col min="2" max="4" width="4.42578125" style="583" customWidth="1"/>
    <col min="5" max="5" width="4.42578125" style="582" customWidth="1"/>
    <col min="6" max="7" width="4.42578125" style="585" customWidth="1"/>
    <col min="8" max="9" width="4.42578125" style="583" customWidth="1"/>
    <col min="10" max="10" width="4.42578125" style="582" customWidth="1"/>
    <col min="11" max="12" width="4.42578125" style="585" customWidth="1"/>
    <col min="13" max="14" width="4.42578125" style="583" customWidth="1"/>
    <col min="15" max="15" width="4.42578125" style="582" customWidth="1"/>
    <col min="16" max="17" width="4.42578125" style="585" customWidth="1"/>
    <col min="18" max="19" width="4.42578125" style="583" customWidth="1"/>
    <col min="20" max="20" width="6.7109375" style="585" customWidth="1"/>
    <col min="21" max="23" width="4.42578125" style="583" customWidth="1"/>
    <col min="24" max="24" width="4.42578125" style="582" customWidth="1"/>
    <col min="25" max="26" width="4.42578125" style="585" customWidth="1"/>
    <col min="27" max="28" width="4.42578125" style="583" customWidth="1"/>
    <col min="29" max="29" width="4.42578125" style="582" customWidth="1"/>
    <col min="30" max="31" width="4.42578125" style="585" customWidth="1"/>
    <col min="32" max="33" width="4.42578125" style="583" customWidth="1"/>
    <col min="34" max="34" width="4.42578125" style="582" customWidth="1"/>
    <col min="35" max="36" width="4.42578125" style="585" customWidth="1"/>
    <col min="37" max="38" width="4.42578125" style="583" customWidth="1"/>
    <col min="39" max="16384" width="9.140625" style="581"/>
  </cols>
  <sheetData>
    <row r="1" spans="1:38" ht="24" x14ac:dyDescent="0.25">
      <c r="A1" s="659" t="str">
        <f>CSH!E1</f>
        <v>کارفرما: شرکت ملی نفت ایران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659"/>
      <c r="S1" s="659"/>
      <c r="T1" s="659"/>
      <c r="U1" s="659"/>
      <c r="V1" s="659"/>
      <c r="W1" s="659"/>
      <c r="X1" s="659"/>
      <c r="Y1" s="659"/>
      <c r="Z1" s="659"/>
      <c r="AA1" s="659"/>
      <c r="AB1" s="659"/>
      <c r="AC1" s="659"/>
      <c r="AD1" s="659"/>
      <c r="AE1" s="659"/>
      <c r="AF1" s="659"/>
      <c r="AG1" s="659"/>
      <c r="AH1" s="659"/>
      <c r="AI1" s="659"/>
      <c r="AJ1" s="659"/>
      <c r="AK1" s="659"/>
      <c r="AL1" s="659"/>
    </row>
    <row r="2" spans="1:38" ht="24" x14ac:dyDescent="0.25">
      <c r="A2" s="659" t="str">
        <f>CSH!E2</f>
        <v xml:space="preserve">متقاضی عضویت: </v>
      </c>
      <c r="B2" s="659"/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59"/>
      <c r="P2" s="659"/>
      <c r="Q2" s="659"/>
      <c r="R2" s="659"/>
      <c r="S2" s="659"/>
      <c r="T2" s="659"/>
      <c r="U2" s="659"/>
      <c r="V2" s="659"/>
      <c r="W2" s="659"/>
      <c r="X2" s="659"/>
      <c r="Y2" s="659"/>
      <c r="Z2" s="659"/>
      <c r="AA2" s="659"/>
      <c r="AB2" s="659"/>
      <c r="AC2" s="659"/>
      <c r="AD2" s="659"/>
      <c r="AE2" s="659"/>
      <c r="AF2" s="659"/>
      <c r="AG2" s="659"/>
      <c r="AH2" s="659"/>
      <c r="AI2" s="659"/>
      <c r="AJ2" s="659"/>
      <c r="AK2" s="659"/>
      <c r="AL2" s="659"/>
    </row>
    <row r="3" spans="1:38" ht="24" x14ac:dyDescent="0.25">
      <c r="A3" s="659" t="str">
        <f>CSH!E3</f>
        <v>مشاور: نادر آرمیان</v>
      </c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659"/>
      <c r="O3" s="659"/>
      <c r="P3" s="659"/>
      <c r="Q3" s="659"/>
      <c r="R3" s="659"/>
      <c r="S3" s="659"/>
      <c r="T3" s="659"/>
      <c r="U3" s="659"/>
      <c r="V3" s="659"/>
      <c r="W3" s="659"/>
      <c r="X3" s="659"/>
      <c r="Y3" s="659"/>
      <c r="Z3" s="659"/>
      <c r="AA3" s="659"/>
      <c r="AB3" s="659"/>
      <c r="AC3" s="659"/>
      <c r="AD3" s="659"/>
      <c r="AE3" s="659"/>
      <c r="AF3" s="659"/>
      <c r="AG3" s="659"/>
      <c r="AH3" s="659"/>
      <c r="AI3" s="659"/>
      <c r="AJ3" s="659"/>
      <c r="AK3" s="659"/>
      <c r="AL3" s="659"/>
    </row>
    <row r="4" spans="1:38" ht="24" x14ac:dyDescent="0.25">
      <c r="A4" s="659" t="str">
        <f>CSH!E4</f>
        <v>موضوع: طرح عضویت در AVL شرکت NIOC</v>
      </c>
      <c r="B4" s="659"/>
      <c r="C4" s="659"/>
      <c r="D4" s="659"/>
      <c r="E4" s="659"/>
      <c r="F4" s="659"/>
      <c r="G4" s="659"/>
      <c r="H4" s="659"/>
      <c r="I4" s="659"/>
      <c r="J4" s="659"/>
      <c r="K4" s="659"/>
      <c r="L4" s="659"/>
      <c r="M4" s="659"/>
      <c r="N4" s="659"/>
      <c r="O4" s="659"/>
      <c r="P4" s="659"/>
      <c r="Q4" s="659"/>
      <c r="R4" s="659"/>
      <c r="S4" s="659"/>
      <c r="T4" s="659"/>
      <c r="U4" s="659"/>
      <c r="V4" s="659"/>
      <c r="W4" s="659"/>
      <c r="X4" s="659"/>
      <c r="Y4" s="659"/>
      <c r="Z4" s="659"/>
      <c r="AA4" s="659"/>
      <c r="AB4" s="659"/>
      <c r="AC4" s="659"/>
      <c r="AD4" s="659"/>
      <c r="AE4" s="659"/>
      <c r="AF4" s="659"/>
      <c r="AG4" s="659"/>
      <c r="AH4" s="659"/>
      <c r="AI4" s="659"/>
      <c r="AJ4" s="659"/>
      <c r="AK4" s="659"/>
      <c r="AL4" s="659"/>
    </row>
    <row r="5" spans="1:38" ht="30" x14ac:dyDescent="0.25">
      <c r="A5" s="684" t="str">
        <f>CSH!E5</f>
        <v>گزارش پرسشنامه ارزیابی کیفی سازندگان</v>
      </c>
      <c r="B5" s="684"/>
      <c r="C5" s="684"/>
      <c r="D5" s="684"/>
      <c r="E5" s="684"/>
      <c r="F5" s="684"/>
      <c r="G5" s="684"/>
      <c r="H5" s="684"/>
      <c r="I5" s="684"/>
      <c r="J5" s="684"/>
      <c r="K5" s="684"/>
      <c r="L5" s="684"/>
      <c r="M5" s="684"/>
      <c r="N5" s="684"/>
      <c r="O5" s="684"/>
      <c r="P5" s="684"/>
      <c r="Q5" s="684"/>
      <c r="R5" s="684"/>
      <c r="S5" s="684"/>
      <c r="T5" s="684"/>
      <c r="U5" s="684"/>
      <c r="V5" s="684"/>
      <c r="W5" s="684"/>
      <c r="X5" s="684"/>
      <c r="Y5" s="684"/>
      <c r="Z5" s="684"/>
      <c r="AA5" s="684"/>
      <c r="AB5" s="684"/>
      <c r="AC5" s="684"/>
      <c r="AD5" s="684"/>
      <c r="AE5" s="684"/>
      <c r="AF5" s="684"/>
      <c r="AG5" s="684"/>
      <c r="AH5" s="684"/>
      <c r="AI5" s="684"/>
      <c r="AJ5" s="684"/>
      <c r="AK5" s="684"/>
      <c r="AL5" s="684"/>
    </row>
    <row r="6" spans="1:38" ht="30" x14ac:dyDescent="0.25">
      <c r="A6" s="684" t="str">
        <f>CONT!G9</f>
        <v>فهرست بازنگری صفحات گزارش</v>
      </c>
      <c r="B6" s="684"/>
      <c r="C6" s="684"/>
      <c r="D6" s="684"/>
      <c r="E6" s="684"/>
      <c r="F6" s="684"/>
      <c r="G6" s="684"/>
      <c r="H6" s="684"/>
      <c r="I6" s="684"/>
      <c r="J6" s="684"/>
      <c r="K6" s="684"/>
      <c r="L6" s="684"/>
      <c r="M6" s="684"/>
      <c r="N6" s="684"/>
      <c r="O6" s="684"/>
      <c r="P6" s="684"/>
      <c r="Q6" s="684"/>
      <c r="R6" s="684"/>
      <c r="S6" s="684"/>
      <c r="T6" s="684"/>
      <c r="U6" s="684"/>
      <c r="V6" s="684"/>
      <c r="W6" s="684"/>
      <c r="X6" s="684"/>
      <c r="Y6" s="684"/>
      <c r="Z6" s="684"/>
      <c r="AA6" s="684"/>
      <c r="AB6" s="684"/>
      <c r="AC6" s="684"/>
      <c r="AD6" s="684"/>
      <c r="AE6" s="684"/>
      <c r="AF6" s="684"/>
      <c r="AG6" s="684"/>
      <c r="AH6" s="684"/>
      <c r="AI6" s="684"/>
      <c r="AJ6" s="684"/>
      <c r="AK6" s="684"/>
      <c r="AL6" s="684"/>
    </row>
    <row r="7" spans="1:38" ht="21" x14ac:dyDescent="0.25">
      <c r="A7" s="712" t="s">
        <v>725</v>
      </c>
      <c r="B7" s="709" t="s">
        <v>706</v>
      </c>
      <c r="C7" s="710"/>
      <c r="D7" s="710"/>
      <c r="E7" s="710"/>
      <c r="F7" s="710"/>
      <c r="G7" s="710"/>
      <c r="H7" s="710"/>
      <c r="I7" s="710"/>
      <c r="J7" s="710"/>
      <c r="K7" s="710"/>
      <c r="L7" s="710"/>
      <c r="M7" s="710"/>
      <c r="N7" s="710"/>
      <c r="O7" s="710"/>
      <c r="P7" s="710"/>
      <c r="Q7" s="710"/>
      <c r="R7" s="710"/>
      <c r="S7" s="710"/>
      <c r="T7" s="707" t="s">
        <v>725</v>
      </c>
      <c r="U7" s="709" t="s">
        <v>706</v>
      </c>
      <c r="V7" s="710"/>
      <c r="W7" s="710"/>
      <c r="X7" s="710"/>
      <c r="Y7" s="710"/>
      <c r="Z7" s="710"/>
      <c r="AA7" s="710"/>
      <c r="AB7" s="710"/>
      <c r="AC7" s="710"/>
      <c r="AD7" s="710"/>
      <c r="AE7" s="710"/>
      <c r="AF7" s="710"/>
      <c r="AG7" s="710"/>
      <c r="AH7" s="710"/>
      <c r="AI7" s="710"/>
      <c r="AJ7" s="710"/>
      <c r="AK7" s="710"/>
      <c r="AL7" s="711"/>
    </row>
    <row r="8" spans="1:38" ht="15.75" x14ac:dyDescent="0.25">
      <c r="A8" s="713"/>
      <c r="B8" s="607" t="s">
        <v>783</v>
      </c>
      <c r="C8" s="607"/>
      <c r="D8" s="607"/>
      <c r="E8" s="607"/>
      <c r="F8" s="607"/>
      <c r="G8" s="607"/>
      <c r="H8" s="607"/>
      <c r="I8" s="607"/>
      <c r="J8" s="607"/>
      <c r="K8" s="607"/>
      <c r="L8" s="607"/>
      <c r="M8" s="607"/>
      <c r="N8" s="607"/>
      <c r="O8" s="607"/>
      <c r="P8" s="607"/>
      <c r="Q8" s="607"/>
      <c r="R8" s="607"/>
      <c r="S8" s="607"/>
      <c r="T8" s="708"/>
      <c r="U8" s="607" t="s">
        <v>783</v>
      </c>
      <c r="V8" s="607"/>
      <c r="W8" s="607"/>
      <c r="X8" s="607"/>
      <c r="Y8" s="607"/>
      <c r="Z8" s="607"/>
      <c r="AA8" s="607"/>
      <c r="AB8" s="607"/>
      <c r="AC8" s="607"/>
      <c r="AD8" s="607"/>
      <c r="AE8" s="607"/>
      <c r="AF8" s="607"/>
      <c r="AG8" s="607"/>
      <c r="AH8" s="607"/>
      <c r="AI8" s="607"/>
      <c r="AJ8" s="607"/>
      <c r="AK8" s="607"/>
      <c r="AL8" s="606"/>
    </row>
    <row r="9" spans="1:38" ht="15.75" x14ac:dyDescent="0.25">
      <c r="A9" s="605">
        <f>CONT!D8</f>
        <v>1</v>
      </c>
      <c r="B9" s="603"/>
      <c r="C9" s="603"/>
      <c r="D9" s="603"/>
      <c r="E9" s="603"/>
      <c r="F9" s="604"/>
      <c r="G9" s="604"/>
      <c r="H9" s="603"/>
      <c r="I9" s="603"/>
      <c r="J9" s="603"/>
      <c r="K9" s="604"/>
      <c r="L9" s="604"/>
      <c r="M9" s="603"/>
      <c r="N9" s="603"/>
      <c r="O9" s="603"/>
      <c r="P9" s="604"/>
      <c r="Q9" s="604"/>
      <c r="R9" s="603"/>
      <c r="S9" s="603"/>
      <c r="T9" s="605">
        <f>IF(AND(SUM(CONT!$C$8:$C$49962)&gt;A40,A40&lt;&gt;0),A40+1,0)</f>
        <v>0</v>
      </c>
      <c r="U9" s="603"/>
      <c r="V9" s="603"/>
      <c r="W9" s="603"/>
      <c r="X9" s="603"/>
      <c r="Y9" s="604"/>
      <c r="Z9" s="604"/>
      <c r="AA9" s="603"/>
      <c r="AB9" s="603"/>
      <c r="AC9" s="603"/>
      <c r="AD9" s="604"/>
      <c r="AE9" s="604"/>
      <c r="AF9" s="603"/>
      <c r="AG9" s="603"/>
      <c r="AH9" s="603"/>
      <c r="AI9" s="604"/>
      <c r="AJ9" s="604"/>
      <c r="AK9" s="603"/>
      <c r="AL9" s="602"/>
    </row>
    <row r="10" spans="1:38" ht="15.75" x14ac:dyDescent="0.25">
      <c r="A10" s="605">
        <f>IF(AND(SUM(CONT!$C$8:$C$49962)&gt;A9,A9&lt;&gt;0),A9+1,0)</f>
        <v>2</v>
      </c>
      <c r="B10" s="603"/>
      <c r="C10" s="603"/>
      <c r="D10" s="603"/>
      <c r="E10" s="603"/>
      <c r="F10" s="604"/>
      <c r="G10" s="604"/>
      <c r="H10" s="603"/>
      <c r="I10" s="603"/>
      <c r="J10" s="603"/>
      <c r="K10" s="604"/>
      <c r="L10" s="604"/>
      <c r="M10" s="603"/>
      <c r="N10" s="603"/>
      <c r="O10" s="603"/>
      <c r="P10" s="604"/>
      <c r="Q10" s="604"/>
      <c r="R10" s="603"/>
      <c r="S10" s="603"/>
      <c r="T10" s="605">
        <f>IF(AND(SUM(CONT!$C$8:$C$49962)&gt;T9,T9&lt;&gt;0),T9+1,0)</f>
        <v>0</v>
      </c>
      <c r="U10" s="603"/>
      <c r="V10" s="603"/>
      <c r="W10" s="603"/>
      <c r="X10" s="603"/>
      <c r="Y10" s="604"/>
      <c r="Z10" s="604"/>
      <c r="AA10" s="603"/>
      <c r="AB10" s="603"/>
      <c r="AC10" s="603"/>
      <c r="AD10" s="604"/>
      <c r="AE10" s="604"/>
      <c r="AF10" s="603"/>
      <c r="AG10" s="603"/>
      <c r="AH10" s="603"/>
      <c r="AI10" s="604"/>
      <c r="AJ10" s="604"/>
      <c r="AK10" s="603"/>
      <c r="AL10" s="602"/>
    </row>
    <row r="11" spans="1:38" ht="15.75" x14ac:dyDescent="0.25">
      <c r="A11" s="605">
        <f>IF(AND(SUM(CONT!$C$8:$C$49962)&gt;A10,A10&lt;&gt;0),A10+1,0)</f>
        <v>3</v>
      </c>
      <c r="B11" s="603"/>
      <c r="C11" s="603"/>
      <c r="D11" s="603"/>
      <c r="E11" s="603"/>
      <c r="F11" s="604"/>
      <c r="G11" s="604"/>
      <c r="H11" s="603"/>
      <c r="I11" s="603"/>
      <c r="J11" s="603"/>
      <c r="K11" s="604"/>
      <c r="L11" s="604"/>
      <c r="M11" s="603"/>
      <c r="N11" s="603"/>
      <c r="O11" s="603"/>
      <c r="P11" s="604"/>
      <c r="Q11" s="604"/>
      <c r="R11" s="603"/>
      <c r="S11" s="603"/>
      <c r="T11" s="605">
        <f>IF(AND(SUM(CONT!$C$8:$C$49962)&gt;T10,T10&lt;&gt;0),T10+1,0)</f>
        <v>0</v>
      </c>
      <c r="U11" s="603"/>
      <c r="V11" s="603"/>
      <c r="W11" s="603"/>
      <c r="X11" s="603"/>
      <c r="Y11" s="604"/>
      <c r="Z11" s="604"/>
      <c r="AA11" s="603"/>
      <c r="AB11" s="603"/>
      <c r="AC11" s="603"/>
      <c r="AD11" s="604"/>
      <c r="AE11" s="604"/>
      <c r="AF11" s="603"/>
      <c r="AG11" s="603"/>
      <c r="AH11" s="603"/>
      <c r="AI11" s="604"/>
      <c r="AJ11" s="604"/>
      <c r="AK11" s="603"/>
      <c r="AL11" s="602"/>
    </row>
    <row r="12" spans="1:38" ht="15.75" x14ac:dyDescent="0.25">
      <c r="A12" s="605">
        <f>IF(AND(SUM(CONT!$C$8:$C$49962)&gt;A11,A11&lt;&gt;0),A11+1,0)</f>
        <v>4</v>
      </c>
      <c r="B12" s="603"/>
      <c r="C12" s="603"/>
      <c r="D12" s="603"/>
      <c r="E12" s="603"/>
      <c r="F12" s="604"/>
      <c r="G12" s="604"/>
      <c r="H12" s="603"/>
      <c r="I12" s="603"/>
      <c r="J12" s="603"/>
      <c r="K12" s="604"/>
      <c r="L12" s="604"/>
      <c r="M12" s="603"/>
      <c r="N12" s="603"/>
      <c r="O12" s="603"/>
      <c r="P12" s="604"/>
      <c r="Q12" s="604"/>
      <c r="R12" s="603"/>
      <c r="S12" s="603"/>
      <c r="T12" s="605">
        <f>IF(AND(SUM(CONT!$C$8:$C$49962)&gt;T11,T11&lt;&gt;0),T11+1,0)</f>
        <v>0</v>
      </c>
      <c r="U12" s="603"/>
      <c r="V12" s="603"/>
      <c r="W12" s="603"/>
      <c r="X12" s="603"/>
      <c r="Y12" s="604"/>
      <c r="Z12" s="604"/>
      <c r="AA12" s="603"/>
      <c r="AB12" s="603"/>
      <c r="AC12" s="603"/>
      <c r="AD12" s="604"/>
      <c r="AE12" s="604"/>
      <c r="AF12" s="603"/>
      <c r="AG12" s="603"/>
      <c r="AH12" s="603"/>
      <c r="AI12" s="604"/>
      <c r="AJ12" s="604"/>
      <c r="AK12" s="603"/>
      <c r="AL12" s="602"/>
    </row>
    <row r="13" spans="1:38" ht="15.75" x14ac:dyDescent="0.25">
      <c r="A13" s="605">
        <f>IF(AND(SUM(CONT!$C$8:$C$49962)&gt;A12,A12&lt;&gt;0),A12+1,0)</f>
        <v>5</v>
      </c>
      <c r="B13" s="603"/>
      <c r="C13" s="603"/>
      <c r="D13" s="603"/>
      <c r="E13" s="603"/>
      <c r="F13" s="604"/>
      <c r="G13" s="604"/>
      <c r="H13" s="603"/>
      <c r="I13" s="603"/>
      <c r="J13" s="603"/>
      <c r="K13" s="604"/>
      <c r="L13" s="604"/>
      <c r="M13" s="603"/>
      <c r="N13" s="603"/>
      <c r="O13" s="603"/>
      <c r="P13" s="604"/>
      <c r="Q13" s="604"/>
      <c r="R13" s="603"/>
      <c r="S13" s="603"/>
      <c r="T13" s="605">
        <f>IF(AND(SUM(CONT!$C$8:$C$49962)&gt;T12,T12&lt;&gt;0),T12+1,0)</f>
        <v>0</v>
      </c>
      <c r="U13" s="603"/>
      <c r="V13" s="603"/>
      <c r="W13" s="603"/>
      <c r="X13" s="603"/>
      <c r="Y13" s="604"/>
      <c r="Z13" s="604"/>
      <c r="AA13" s="603"/>
      <c r="AB13" s="603"/>
      <c r="AC13" s="603"/>
      <c r="AD13" s="604"/>
      <c r="AE13" s="604"/>
      <c r="AF13" s="603"/>
      <c r="AG13" s="603"/>
      <c r="AH13" s="603"/>
      <c r="AI13" s="604"/>
      <c r="AJ13" s="604"/>
      <c r="AK13" s="603"/>
      <c r="AL13" s="602"/>
    </row>
    <row r="14" spans="1:38" ht="15.75" x14ac:dyDescent="0.25">
      <c r="A14" s="605">
        <f>IF(AND(SUM(CONT!$C$8:$C$49962)&gt;A13,A13&lt;&gt;0),A13+1,0)</f>
        <v>6</v>
      </c>
      <c r="B14" s="603"/>
      <c r="C14" s="603"/>
      <c r="D14" s="603"/>
      <c r="E14" s="603"/>
      <c r="F14" s="604"/>
      <c r="G14" s="604"/>
      <c r="H14" s="603"/>
      <c r="I14" s="603"/>
      <c r="J14" s="603"/>
      <c r="K14" s="604"/>
      <c r="L14" s="604"/>
      <c r="M14" s="603"/>
      <c r="N14" s="603"/>
      <c r="O14" s="603"/>
      <c r="P14" s="604"/>
      <c r="Q14" s="604"/>
      <c r="R14" s="603"/>
      <c r="S14" s="603"/>
      <c r="T14" s="605">
        <f>IF(AND(SUM(CONT!$C$8:$C$49962)&gt;T13,T13&lt;&gt;0),T13+1,0)</f>
        <v>0</v>
      </c>
      <c r="U14" s="603"/>
      <c r="V14" s="603"/>
      <c r="W14" s="603"/>
      <c r="X14" s="603"/>
      <c r="Y14" s="604"/>
      <c r="Z14" s="604"/>
      <c r="AA14" s="603"/>
      <c r="AB14" s="603"/>
      <c r="AC14" s="603"/>
      <c r="AD14" s="604"/>
      <c r="AE14" s="604"/>
      <c r="AF14" s="603"/>
      <c r="AG14" s="603"/>
      <c r="AH14" s="603"/>
      <c r="AI14" s="604"/>
      <c r="AJ14" s="604"/>
      <c r="AK14" s="603"/>
      <c r="AL14" s="602"/>
    </row>
    <row r="15" spans="1:38" ht="15.75" x14ac:dyDescent="0.25">
      <c r="A15" s="605">
        <f>IF(AND(SUM(CONT!$C$8:$C$49962)&gt;A14,A14&lt;&gt;0),A14+1,0)</f>
        <v>7</v>
      </c>
      <c r="B15" s="603"/>
      <c r="C15" s="603"/>
      <c r="D15" s="603"/>
      <c r="E15" s="603"/>
      <c r="F15" s="604"/>
      <c r="G15" s="604"/>
      <c r="H15" s="603"/>
      <c r="I15" s="603"/>
      <c r="J15" s="603"/>
      <c r="K15" s="604"/>
      <c r="L15" s="604"/>
      <c r="M15" s="603"/>
      <c r="N15" s="603"/>
      <c r="O15" s="603"/>
      <c r="P15" s="604"/>
      <c r="Q15" s="604"/>
      <c r="R15" s="603"/>
      <c r="S15" s="603"/>
      <c r="T15" s="605">
        <f>IF(AND(SUM(CONT!$C$8:$C$49962)&gt;T14,T14&lt;&gt;0),T14+1,0)</f>
        <v>0</v>
      </c>
      <c r="U15" s="603"/>
      <c r="V15" s="603"/>
      <c r="W15" s="603"/>
      <c r="X15" s="603"/>
      <c r="Y15" s="604"/>
      <c r="Z15" s="604"/>
      <c r="AA15" s="603"/>
      <c r="AB15" s="603"/>
      <c r="AC15" s="603"/>
      <c r="AD15" s="604"/>
      <c r="AE15" s="604"/>
      <c r="AF15" s="603"/>
      <c r="AG15" s="603"/>
      <c r="AH15" s="603"/>
      <c r="AI15" s="604"/>
      <c r="AJ15" s="604"/>
      <c r="AK15" s="603"/>
      <c r="AL15" s="602"/>
    </row>
    <row r="16" spans="1:38" ht="15.75" x14ac:dyDescent="0.25">
      <c r="A16" s="605">
        <f>IF(AND(SUM(CONT!$C$8:$C$49962)&gt;A15,A15&lt;&gt;0),A15+1,0)</f>
        <v>8</v>
      </c>
      <c r="B16" s="603"/>
      <c r="C16" s="603"/>
      <c r="D16" s="603"/>
      <c r="E16" s="603"/>
      <c r="F16" s="604"/>
      <c r="G16" s="604"/>
      <c r="H16" s="603"/>
      <c r="I16" s="603"/>
      <c r="J16" s="603"/>
      <c r="K16" s="604"/>
      <c r="L16" s="604"/>
      <c r="M16" s="603"/>
      <c r="N16" s="603"/>
      <c r="O16" s="603"/>
      <c r="P16" s="604"/>
      <c r="Q16" s="604"/>
      <c r="R16" s="603"/>
      <c r="S16" s="603"/>
      <c r="T16" s="605">
        <f>IF(AND(SUM(CONT!$C$8:$C$49962)&gt;T15,T15&lt;&gt;0),T15+1,0)</f>
        <v>0</v>
      </c>
      <c r="U16" s="603"/>
      <c r="V16" s="603"/>
      <c r="W16" s="603"/>
      <c r="X16" s="603"/>
      <c r="Y16" s="604"/>
      <c r="Z16" s="604"/>
      <c r="AA16" s="603"/>
      <c r="AB16" s="603"/>
      <c r="AC16" s="603"/>
      <c r="AD16" s="604"/>
      <c r="AE16" s="604"/>
      <c r="AF16" s="603"/>
      <c r="AG16" s="603"/>
      <c r="AH16" s="603"/>
      <c r="AI16" s="604"/>
      <c r="AJ16" s="604"/>
      <c r="AK16" s="603"/>
      <c r="AL16" s="602"/>
    </row>
    <row r="17" spans="1:38" ht="15.75" x14ac:dyDescent="0.25">
      <c r="A17" s="605">
        <f>IF(AND(SUM(CONT!$C$8:$C$49962)&gt;A16,A16&lt;&gt;0),A16+1,0)</f>
        <v>9</v>
      </c>
      <c r="B17" s="603"/>
      <c r="C17" s="603"/>
      <c r="D17" s="603"/>
      <c r="E17" s="603"/>
      <c r="F17" s="604"/>
      <c r="G17" s="604"/>
      <c r="H17" s="603"/>
      <c r="I17" s="603"/>
      <c r="J17" s="603"/>
      <c r="K17" s="604"/>
      <c r="L17" s="604"/>
      <c r="M17" s="603"/>
      <c r="N17" s="603"/>
      <c r="O17" s="603"/>
      <c r="P17" s="604"/>
      <c r="Q17" s="604"/>
      <c r="R17" s="603"/>
      <c r="S17" s="603"/>
      <c r="T17" s="605">
        <f>IF(AND(SUM(CONT!$C$8:$C$49962)&gt;T16,T16&lt;&gt;0),T16+1,0)</f>
        <v>0</v>
      </c>
      <c r="U17" s="603"/>
      <c r="V17" s="603"/>
      <c r="W17" s="603"/>
      <c r="X17" s="603"/>
      <c r="Y17" s="604"/>
      <c r="Z17" s="604"/>
      <c r="AA17" s="603"/>
      <c r="AB17" s="603"/>
      <c r="AC17" s="603"/>
      <c r="AD17" s="604"/>
      <c r="AE17" s="604"/>
      <c r="AF17" s="603"/>
      <c r="AG17" s="603"/>
      <c r="AH17" s="603"/>
      <c r="AI17" s="604"/>
      <c r="AJ17" s="604"/>
      <c r="AK17" s="603"/>
      <c r="AL17" s="602"/>
    </row>
    <row r="18" spans="1:38" ht="15.75" x14ac:dyDescent="0.25">
      <c r="A18" s="605">
        <f>IF(AND(SUM(CONT!$C$8:$C$49962)&gt;A17,A17&lt;&gt;0),A17+1,0)</f>
        <v>10</v>
      </c>
      <c r="B18" s="603"/>
      <c r="C18" s="603"/>
      <c r="D18" s="603"/>
      <c r="E18" s="603"/>
      <c r="F18" s="604"/>
      <c r="G18" s="604"/>
      <c r="H18" s="603"/>
      <c r="I18" s="603"/>
      <c r="J18" s="603"/>
      <c r="K18" s="604"/>
      <c r="L18" s="604"/>
      <c r="M18" s="603"/>
      <c r="N18" s="603"/>
      <c r="O18" s="603"/>
      <c r="P18" s="604"/>
      <c r="Q18" s="604"/>
      <c r="R18" s="603"/>
      <c r="S18" s="603"/>
      <c r="T18" s="605">
        <f>IF(AND(SUM(CONT!$C$8:$C$49962)&gt;T17,T17&lt;&gt;0),T17+1,0)</f>
        <v>0</v>
      </c>
      <c r="U18" s="603"/>
      <c r="V18" s="603"/>
      <c r="W18" s="603"/>
      <c r="X18" s="603"/>
      <c r="Y18" s="604"/>
      <c r="Z18" s="604"/>
      <c r="AA18" s="603"/>
      <c r="AB18" s="603"/>
      <c r="AC18" s="603"/>
      <c r="AD18" s="604"/>
      <c r="AE18" s="604"/>
      <c r="AF18" s="603"/>
      <c r="AG18" s="603"/>
      <c r="AH18" s="603"/>
      <c r="AI18" s="604"/>
      <c r="AJ18" s="604"/>
      <c r="AK18" s="603"/>
      <c r="AL18" s="602"/>
    </row>
    <row r="19" spans="1:38" ht="15.75" x14ac:dyDescent="0.25">
      <c r="A19" s="605">
        <f>IF(AND(SUM(CONT!$C$8:$C$49962)&gt;A18,A18&lt;&gt;0),A18+1,0)</f>
        <v>11</v>
      </c>
      <c r="B19" s="603"/>
      <c r="C19" s="603"/>
      <c r="D19" s="603"/>
      <c r="E19" s="603"/>
      <c r="F19" s="604"/>
      <c r="G19" s="604"/>
      <c r="H19" s="603"/>
      <c r="I19" s="603"/>
      <c r="J19" s="603"/>
      <c r="K19" s="604"/>
      <c r="L19" s="604"/>
      <c r="M19" s="603"/>
      <c r="N19" s="603"/>
      <c r="O19" s="603"/>
      <c r="P19" s="604"/>
      <c r="Q19" s="604"/>
      <c r="R19" s="603"/>
      <c r="S19" s="603"/>
      <c r="T19" s="605">
        <f>IF(AND(SUM(CONT!$C$8:$C$49962)&gt;T18,T18&lt;&gt;0),T18+1,0)</f>
        <v>0</v>
      </c>
      <c r="U19" s="603"/>
      <c r="V19" s="603"/>
      <c r="W19" s="603"/>
      <c r="X19" s="603"/>
      <c r="Y19" s="604"/>
      <c r="Z19" s="604"/>
      <c r="AA19" s="603"/>
      <c r="AB19" s="603"/>
      <c r="AC19" s="603"/>
      <c r="AD19" s="604"/>
      <c r="AE19" s="604"/>
      <c r="AF19" s="603"/>
      <c r="AG19" s="603"/>
      <c r="AH19" s="603"/>
      <c r="AI19" s="604"/>
      <c r="AJ19" s="604"/>
      <c r="AK19" s="603"/>
      <c r="AL19" s="602"/>
    </row>
    <row r="20" spans="1:38" ht="15.75" x14ac:dyDescent="0.25">
      <c r="A20" s="605">
        <f>IF(AND(SUM(CONT!$C$8:$C$49962)&gt;A19,A19&lt;&gt;0),A19+1,0)</f>
        <v>12</v>
      </c>
      <c r="B20" s="603"/>
      <c r="C20" s="603"/>
      <c r="D20" s="603"/>
      <c r="E20" s="603"/>
      <c r="F20" s="604"/>
      <c r="G20" s="604"/>
      <c r="H20" s="603"/>
      <c r="I20" s="603"/>
      <c r="J20" s="603"/>
      <c r="K20" s="604"/>
      <c r="L20" s="604"/>
      <c r="M20" s="603"/>
      <c r="N20" s="603"/>
      <c r="O20" s="603"/>
      <c r="P20" s="604"/>
      <c r="Q20" s="604"/>
      <c r="R20" s="603"/>
      <c r="S20" s="603"/>
      <c r="T20" s="605">
        <f>IF(AND(SUM(CONT!$C$8:$C$49962)&gt;T19,T19&lt;&gt;0),T19+1,0)</f>
        <v>0</v>
      </c>
      <c r="U20" s="603"/>
      <c r="V20" s="603"/>
      <c r="W20" s="603"/>
      <c r="X20" s="603"/>
      <c r="Y20" s="604"/>
      <c r="Z20" s="604"/>
      <c r="AA20" s="603"/>
      <c r="AB20" s="603"/>
      <c r="AC20" s="603"/>
      <c r="AD20" s="604"/>
      <c r="AE20" s="604"/>
      <c r="AF20" s="603"/>
      <c r="AG20" s="603"/>
      <c r="AH20" s="603"/>
      <c r="AI20" s="604"/>
      <c r="AJ20" s="604"/>
      <c r="AK20" s="603"/>
      <c r="AL20" s="602"/>
    </row>
    <row r="21" spans="1:38" ht="15.75" x14ac:dyDescent="0.25">
      <c r="A21" s="605">
        <f>IF(AND(SUM(CONT!$C$8:$C$49962)&gt;A20,A20&lt;&gt;0),A20+1,0)</f>
        <v>13</v>
      </c>
      <c r="B21" s="603"/>
      <c r="C21" s="603"/>
      <c r="D21" s="603"/>
      <c r="E21" s="603"/>
      <c r="F21" s="604"/>
      <c r="G21" s="604"/>
      <c r="H21" s="603"/>
      <c r="I21" s="603"/>
      <c r="J21" s="603"/>
      <c r="K21" s="604"/>
      <c r="L21" s="604"/>
      <c r="M21" s="603"/>
      <c r="N21" s="603"/>
      <c r="O21" s="603"/>
      <c r="P21" s="604"/>
      <c r="Q21" s="604"/>
      <c r="R21" s="603"/>
      <c r="S21" s="603"/>
      <c r="T21" s="605">
        <f>IF(AND(SUM(CONT!$C$8:$C$49962)&gt;T20,T20&lt;&gt;0),T20+1,0)</f>
        <v>0</v>
      </c>
      <c r="U21" s="603"/>
      <c r="V21" s="603"/>
      <c r="W21" s="603"/>
      <c r="X21" s="603"/>
      <c r="Y21" s="604"/>
      <c r="Z21" s="604"/>
      <c r="AA21" s="603"/>
      <c r="AB21" s="603"/>
      <c r="AC21" s="603"/>
      <c r="AD21" s="604"/>
      <c r="AE21" s="604"/>
      <c r="AF21" s="603"/>
      <c r="AG21" s="603"/>
      <c r="AH21" s="603"/>
      <c r="AI21" s="604"/>
      <c r="AJ21" s="604"/>
      <c r="AK21" s="603"/>
      <c r="AL21" s="602"/>
    </row>
    <row r="22" spans="1:38" ht="15.75" x14ac:dyDescent="0.25">
      <c r="A22" s="605">
        <f>IF(AND(SUM(CONT!$C$8:$C$49962)&gt;A21,A21&lt;&gt;0),A21+1,0)</f>
        <v>14</v>
      </c>
      <c r="B22" s="603"/>
      <c r="C22" s="603"/>
      <c r="D22" s="603"/>
      <c r="E22" s="603"/>
      <c r="F22" s="604"/>
      <c r="G22" s="604"/>
      <c r="H22" s="603"/>
      <c r="I22" s="603"/>
      <c r="J22" s="603"/>
      <c r="K22" s="604"/>
      <c r="L22" s="604"/>
      <c r="M22" s="603"/>
      <c r="N22" s="603"/>
      <c r="O22" s="603"/>
      <c r="P22" s="604"/>
      <c r="Q22" s="604"/>
      <c r="R22" s="603"/>
      <c r="S22" s="603"/>
      <c r="T22" s="605">
        <f>IF(AND(SUM(CONT!$C$8:$C$49962)&gt;T21,T21&lt;&gt;0),T21+1,0)</f>
        <v>0</v>
      </c>
      <c r="U22" s="603"/>
      <c r="V22" s="603"/>
      <c r="W22" s="603"/>
      <c r="X22" s="603"/>
      <c r="Y22" s="604"/>
      <c r="Z22" s="604"/>
      <c r="AA22" s="603"/>
      <c r="AB22" s="603"/>
      <c r="AC22" s="603"/>
      <c r="AD22" s="604"/>
      <c r="AE22" s="604"/>
      <c r="AF22" s="603"/>
      <c r="AG22" s="603"/>
      <c r="AH22" s="603"/>
      <c r="AI22" s="604"/>
      <c r="AJ22" s="604"/>
      <c r="AK22" s="603"/>
      <c r="AL22" s="602"/>
    </row>
    <row r="23" spans="1:38" ht="15.75" x14ac:dyDescent="0.25">
      <c r="A23" s="605">
        <f>IF(AND(SUM(CONT!$C$8:$C$49962)&gt;A22,A22&lt;&gt;0),A22+1,0)</f>
        <v>15</v>
      </c>
      <c r="B23" s="603"/>
      <c r="C23" s="603"/>
      <c r="D23" s="603"/>
      <c r="E23" s="603"/>
      <c r="F23" s="604"/>
      <c r="G23" s="604"/>
      <c r="H23" s="603"/>
      <c r="I23" s="603"/>
      <c r="J23" s="603"/>
      <c r="K23" s="604"/>
      <c r="L23" s="604"/>
      <c r="M23" s="603"/>
      <c r="N23" s="603"/>
      <c r="O23" s="603"/>
      <c r="P23" s="604"/>
      <c r="Q23" s="604"/>
      <c r="R23" s="603"/>
      <c r="S23" s="603"/>
      <c r="T23" s="605">
        <f>IF(AND(SUM(CONT!$C$8:$C$49962)&gt;T22,T22&lt;&gt;0),T22+1,0)</f>
        <v>0</v>
      </c>
      <c r="U23" s="603"/>
      <c r="V23" s="603"/>
      <c r="W23" s="603"/>
      <c r="X23" s="603"/>
      <c r="Y23" s="604"/>
      <c r="Z23" s="604"/>
      <c r="AA23" s="603"/>
      <c r="AB23" s="603"/>
      <c r="AC23" s="603"/>
      <c r="AD23" s="604"/>
      <c r="AE23" s="604"/>
      <c r="AF23" s="603"/>
      <c r="AG23" s="603"/>
      <c r="AH23" s="603"/>
      <c r="AI23" s="604"/>
      <c r="AJ23" s="604"/>
      <c r="AK23" s="603"/>
      <c r="AL23" s="602"/>
    </row>
    <row r="24" spans="1:38" ht="15.75" x14ac:dyDescent="0.25">
      <c r="A24" s="605">
        <f>IF(AND(SUM(CONT!$C$8:$C$49962)&gt;A23,A23&lt;&gt;0),A23+1,0)</f>
        <v>16</v>
      </c>
      <c r="B24" s="603"/>
      <c r="C24" s="603"/>
      <c r="D24" s="603"/>
      <c r="E24" s="603"/>
      <c r="F24" s="604"/>
      <c r="G24" s="604"/>
      <c r="H24" s="603"/>
      <c r="I24" s="603"/>
      <c r="J24" s="603"/>
      <c r="K24" s="604"/>
      <c r="L24" s="604"/>
      <c r="M24" s="603"/>
      <c r="N24" s="603"/>
      <c r="O24" s="603"/>
      <c r="P24" s="604"/>
      <c r="Q24" s="604"/>
      <c r="R24" s="603"/>
      <c r="S24" s="603"/>
      <c r="T24" s="605">
        <f>IF(AND(SUM(CONT!$C$8:$C$49962)&gt;T23,T23&lt;&gt;0),T23+1,0)</f>
        <v>0</v>
      </c>
      <c r="U24" s="603"/>
      <c r="V24" s="603"/>
      <c r="W24" s="603"/>
      <c r="X24" s="603"/>
      <c r="Y24" s="604"/>
      <c r="Z24" s="604"/>
      <c r="AA24" s="603"/>
      <c r="AB24" s="603"/>
      <c r="AC24" s="603"/>
      <c r="AD24" s="604"/>
      <c r="AE24" s="604"/>
      <c r="AF24" s="603"/>
      <c r="AG24" s="603"/>
      <c r="AH24" s="603"/>
      <c r="AI24" s="604"/>
      <c r="AJ24" s="604"/>
      <c r="AK24" s="603"/>
      <c r="AL24" s="602"/>
    </row>
    <row r="25" spans="1:38" ht="15.75" x14ac:dyDescent="0.25">
      <c r="A25" s="605">
        <f>IF(AND(SUM(CONT!$C$8:$C$49962)&gt;A24,A24&lt;&gt;0),A24+1,0)</f>
        <v>17</v>
      </c>
      <c r="B25" s="603"/>
      <c r="C25" s="603"/>
      <c r="D25" s="603"/>
      <c r="E25" s="603"/>
      <c r="F25" s="604"/>
      <c r="G25" s="604"/>
      <c r="H25" s="603"/>
      <c r="I25" s="603"/>
      <c r="J25" s="603"/>
      <c r="K25" s="604"/>
      <c r="L25" s="604"/>
      <c r="M25" s="603"/>
      <c r="N25" s="603"/>
      <c r="O25" s="603"/>
      <c r="P25" s="604"/>
      <c r="Q25" s="604"/>
      <c r="R25" s="603"/>
      <c r="S25" s="603"/>
      <c r="T25" s="605">
        <f>IF(AND(SUM(CONT!$C$8:$C$49962)&gt;T24,T24&lt;&gt;0),T24+1,0)</f>
        <v>0</v>
      </c>
      <c r="U25" s="603"/>
      <c r="V25" s="603"/>
      <c r="W25" s="603"/>
      <c r="X25" s="603"/>
      <c r="Y25" s="604"/>
      <c r="Z25" s="604"/>
      <c r="AA25" s="603"/>
      <c r="AB25" s="603"/>
      <c r="AC25" s="603"/>
      <c r="AD25" s="604"/>
      <c r="AE25" s="604"/>
      <c r="AF25" s="603"/>
      <c r="AG25" s="603"/>
      <c r="AH25" s="603"/>
      <c r="AI25" s="604"/>
      <c r="AJ25" s="604"/>
      <c r="AK25" s="603"/>
      <c r="AL25" s="602"/>
    </row>
    <row r="26" spans="1:38" ht="15.75" x14ac:dyDescent="0.25">
      <c r="A26" s="605">
        <f>IF(AND(SUM(CONT!$C$8:$C$49962)&gt;A25,A25&lt;&gt;0),A25+1,0)</f>
        <v>18</v>
      </c>
      <c r="B26" s="603"/>
      <c r="C26" s="603"/>
      <c r="D26" s="603"/>
      <c r="E26" s="603"/>
      <c r="F26" s="604"/>
      <c r="G26" s="604"/>
      <c r="H26" s="603"/>
      <c r="I26" s="603"/>
      <c r="J26" s="603"/>
      <c r="K26" s="604"/>
      <c r="L26" s="604"/>
      <c r="M26" s="603"/>
      <c r="N26" s="603"/>
      <c r="O26" s="603"/>
      <c r="P26" s="604"/>
      <c r="Q26" s="604"/>
      <c r="R26" s="603"/>
      <c r="S26" s="603"/>
      <c r="T26" s="605">
        <f>IF(AND(SUM(CONT!$C$8:$C$49962)&gt;T25,T25&lt;&gt;0),T25+1,0)</f>
        <v>0</v>
      </c>
      <c r="U26" s="603"/>
      <c r="V26" s="603"/>
      <c r="W26" s="603"/>
      <c r="X26" s="603"/>
      <c r="Y26" s="604"/>
      <c r="Z26" s="604"/>
      <c r="AA26" s="603"/>
      <c r="AB26" s="603"/>
      <c r="AC26" s="603"/>
      <c r="AD26" s="604"/>
      <c r="AE26" s="604"/>
      <c r="AF26" s="603"/>
      <c r="AG26" s="603"/>
      <c r="AH26" s="603"/>
      <c r="AI26" s="604"/>
      <c r="AJ26" s="604"/>
      <c r="AK26" s="603"/>
      <c r="AL26" s="602"/>
    </row>
    <row r="27" spans="1:38" ht="15.75" x14ac:dyDescent="0.25">
      <c r="A27" s="605">
        <f>IF(AND(SUM(CONT!$C$8:$C$49962)&gt;A26,A26&lt;&gt;0),A26+1,0)</f>
        <v>0</v>
      </c>
      <c r="B27" s="603"/>
      <c r="C27" s="603"/>
      <c r="D27" s="603"/>
      <c r="E27" s="603"/>
      <c r="F27" s="604"/>
      <c r="G27" s="604"/>
      <c r="H27" s="603"/>
      <c r="I27" s="603"/>
      <c r="J27" s="603"/>
      <c r="K27" s="604"/>
      <c r="L27" s="604"/>
      <c r="M27" s="603"/>
      <c r="N27" s="603"/>
      <c r="O27" s="603"/>
      <c r="P27" s="604"/>
      <c r="Q27" s="604"/>
      <c r="R27" s="603"/>
      <c r="S27" s="603"/>
      <c r="T27" s="605">
        <f>IF(AND(SUM(CONT!$C$8:$C$49962)&gt;T26,T26&lt;&gt;0),T26+1,0)</f>
        <v>0</v>
      </c>
      <c r="U27" s="603"/>
      <c r="V27" s="603"/>
      <c r="W27" s="603"/>
      <c r="X27" s="603"/>
      <c r="Y27" s="604"/>
      <c r="Z27" s="604"/>
      <c r="AA27" s="603"/>
      <c r="AB27" s="603"/>
      <c r="AC27" s="603"/>
      <c r="AD27" s="604"/>
      <c r="AE27" s="604"/>
      <c r="AF27" s="603"/>
      <c r="AG27" s="603"/>
      <c r="AH27" s="603"/>
      <c r="AI27" s="604"/>
      <c r="AJ27" s="604"/>
      <c r="AK27" s="603"/>
      <c r="AL27" s="602"/>
    </row>
    <row r="28" spans="1:38" ht="15.75" x14ac:dyDescent="0.25">
      <c r="A28" s="605">
        <f>IF(AND(SUM(CONT!$C$8:$C$49962)&gt;A27,A27&lt;&gt;0),A27+1,0)</f>
        <v>0</v>
      </c>
      <c r="B28" s="603"/>
      <c r="C28" s="603"/>
      <c r="D28" s="603"/>
      <c r="E28" s="603"/>
      <c r="F28" s="604"/>
      <c r="G28" s="604"/>
      <c r="H28" s="603"/>
      <c r="I28" s="603"/>
      <c r="J28" s="603"/>
      <c r="K28" s="604"/>
      <c r="L28" s="604"/>
      <c r="M28" s="603"/>
      <c r="N28" s="603"/>
      <c r="O28" s="603"/>
      <c r="P28" s="604"/>
      <c r="Q28" s="604"/>
      <c r="R28" s="603"/>
      <c r="S28" s="603"/>
      <c r="T28" s="605">
        <f>IF(AND(SUM(CONT!$C$8:$C$49962)&gt;T27,T27&lt;&gt;0),T27+1,0)</f>
        <v>0</v>
      </c>
      <c r="U28" s="603"/>
      <c r="V28" s="603"/>
      <c r="W28" s="603"/>
      <c r="X28" s="603"/>
      <c r="Y28" s="604"/>
      <c r="Z28" s="604"/>
      <c r="AA28" s="603"/>
      <c r="AB28" s="603"/>
      <c r="AC28" s="603"/>
      <c r="AD28" s="604"/>
      <c r="AE28" s="604"/>
      <c r="AF28" s="603"/>
      <c r="AG28" s="603"/>
      <c r="AH28" s="603"/>
      <c r="AI28" s="604"/>
      <c r="AJ28" s="604"/>
      <c r="AK28" s="603"/>
      <c r="AL28" s="602"/>
    </row>
    <row r="29" spans="1:38" ht="15.75" x14ac:dyDescent="0.25">
      <c r="A29" s="605">
        <f>IF(AND(SUM(CONT!$C$8:$C$49962)&gt;A28,A28&lt;&gt;0),A28+1,0)</f>
        <v>0</v>
      </c>
      <c r="B29" s="603"/>
      <c r="C29" s="603"/>
      <c r="D29" s="603"/>
      <c r="E29" s="603"/>
      <c r="F29" s="604"/>
      <c r="G29" s="604"/>
      <c r="H29" s="603"/>
      <c r="I29" s="603"/>
      <c r="J29" s="603"/>
      <c r="K29" s="604"/>
      <c r="L29" s="604"/>
      <c r="M29" s="603"/>
      <c r="N29" s="603"/>
      <c r="O29" s="603"/>
      <c r="P29" s="604"/>
      <c r="Q29" s="604"/>
      <c r="R29" s="603"/>
      <c r="S29" s="603"/>
      <c r="T29" s="605">
        <f>IF(AND(SUM(CONT!$C$8:$C$49962)&gt;T28,T28&lt;&gt;0),T28+1,0)</f>
        <v>0</v>
      </c>
      <c r="U29" s="603"/>
      <c r="V29" s="603"/>
      <c r="W29" s="603"/>
      <c r="X29" s="603"/>
      <c r="Y29" s="604"/>
      <c r="Z29" s="604"/>
      <c r="AA29" s="603"/>
      <c r="AB29" s="603"/>
      <c r="AC29" s="603"/>
      <c r="AD29" s="604"/>
      <c r="AE29" s="604"/>
      <c r="AF29" s="603"/>
      <c r="AG29" s="603"/>
      <c r="AH29" s="603"/>
      <c r="AI29" s="604"/>
      <c r="AJ29" s="604"/>
      <c r="AK29" s="603"/>
      <c r="AL29" s="602"/>
    </row>
    <row r="30" spans="1:38" ht="15.75" x14ac:dyDescent="0.25">
      <c r="A30" s="605">
        <f>IF(AND(SUM(CONT!$C$8:$C$49962)&gt;A29,A29&lt;&gt;0),A29+1,0)</f>
        <v>0</v>
      </c>
      <c r="B30" s="603"/>
      <c r="C30" s="603"/>
      <c r="D30" s="603"/>
      <c r="E30" s="603"/>
      <c r="F30" s="604"/>
      <c r="G30" s="604"/>
      <c r="H30" s="603"/>
      <c r="I30" s="603"/>
      <c r="J30" s="603"/>
      <c r="K30" s="604"/>
      <c r="L30" s="604"/>
      <c r="M30" s="603"/>
      <c r="N30" s="603"/>
      <c r="O30" s="603"/>
      <c r="P30" s="604"/>
      <c r="Q30" s="604"/>
      <c r="R30" s="603"/>
      <c r="S30" s="603"/>
      <c r="T30" s="605">
        <f>IF(AND(SUM(CONT!$C$8:$C$49962)&gt;T29,T29&lt;&gt;0),T29+1,0)</f>
        <v>0</v>
      </c>
      <c r="U30" s="603"/>
      <c r="V30" s="603"/>
      <c r="W30" s="603"/>
      <c r="X30" s="603"/>
      <c r="Y30" s="604"/>
      <c r="Z30" s="604"/>
      <c r="AA30" s="603"/>
      <c r="AB30" s="603"/>
      <c r="AC30" s="603"/>
      <c r="AD30" s="604"/>
      <c r="AE30" s="604"/>
      <c r="AF30" s="603"/>
      <c r="AG30" s="603"/>
      <c r="AH30" s="603"/>
      <c r="AI30" s="604"/>
      <c r="AJ30" s="604"/>
      <c r="AK30" s="603"/>
      <c r="AL30" s="602"/>
    </row>
    <row r="31" spans="1:38" ht="15.75" x14ac:dyDescent="0.25">
      <c r="A31" s="605">
        <f>IF(AND(SUM(CONT!$C$8:$C$49962)&gt;A30,A30&lt;&gt;0),A30+1,0)</f>
        <v>0</v>
      </c>
      <c r="B31" s="603"/>
      <c r="C31" s="603"/>
      <c r="D31" s="603"/>
      <c r="E31" s="603"/>
      <c r="F31" s="604"/>
      <c r="G31" s="604"/>
      <c r="H31" s="603"/>
      <c r="I31" s="603"/>
      <c r="J31" s="603"/>
      <c r="K31" s="604"/>
      <c r="L31" s="604"/>
      <c r="M31" s="603"/>
      <c r="N31" s="603"/>
      <c r="O31" s="603"/>
      <c r="P31" s="604"/>
      <c r="Q31" s="604"/>
      <c r="R31" s="603"/>
      <c r="S31" s="603"/>
      <c r="T31" s="605">
        <f>IF(AND(SUM(CONT!$C$8:$C$49962)&gt;T30,T30&lt;&gt;0),T30+1,0)</f>
        <v>0</v>
      </c>
      <c r="U31" s="603"/>
      <c r="V31" s="603"/>
      <c r="W31" s="603"/>
      <c r="X31" s="603"/>
      <c r="Y31" s="604"/>
      <c r="Z31" s="604"/>
      <c r="AA31" s="603"/>
      <c r="AB31" s="603"/>
      <c r="AC31" s="603"/>
      <c r="AD31" s="604"/>
      <c r="AE31" s="604"/>
      <c r="AF31" s="603"/>
      <c r="AG31" s="603"/>
      <c r="AH31" s="603"/>
      <c r="AI31" s="604"/>
      <c r="AJ31" s="604"/>
      <c r="AK31" s="603"/>
      <c r="AL31" s="602"/>
    </row>
    <row r="32" spans="1:38" ht="15.75" x14ac:dyDescent="0.25">
      <c r="A32" s="605">
        <f>IF(AND(SUM(CONT!$C$8:$C$49962)&gt;A31,A31&lt;&gt;0),A31+1,0)</f>
        <v>0</v>
      </c>
      <c r="B32" s="603"/>
      <c r="C32" s="603"/>
      <c r="D32" s="603"/>
      <c r="E32" s="603"/>
      <c r="F32" s="604"/>
      <c r="G32" s="604"/>
      <c r="H32" s="603"/>
      <c r="I32" s="603"/>
      <c r="J32" s="603"/>
      <c r="K32" s="604"/>
      <c r="L32" s="604"/>
      <c r="M32" s="603"/>
      <c r="N32" s="603"/>
      <c r="O32" s="603"/>
      <c r="P32" s="604"/>
      <c r="Q32" s="604"/>
      <c r="R32" s="603"/>
      <c r="S32" s="603"/>
      <c r="T32" s="605">
        <f>IF(AND(SUM(CONT!$C$8:$C$49962)&gt;T31,T31&lt;&gt;0),T31+1,0)</f>
        <v>0</v>
      </c>
      <c r="U32" s="603"/>
      <c r="V32" s="603"/>
      <c r="W32" s="603"/>
      <c r="X32" s="603"/>
      <c r="Y32" s="604"/>
      <c r="Z32" s="604"/>
      <c r="AA32" s="603"/>
      <c r="AB32" s="603"/>
      <c r="AC32" s="603"/>
      <c r="AD32" s="604"/>
      <c r="AE32" s="604"/>
      <c r="AF32" s="603"/>
      <c r="AG32" s="603"/>
      <c r="AH32" s="603"/>
      <c r="AI32" s="604"/>
      <c r="AJ32" s="604"/>
      <c r="AK32" s="603"/>
      <c r="AL32" s="602"/>
    </row>
    <row r="33" spans="1:38" ht="15.75" x14ac:dyDescent="0.25">
      <c r="A33" s="605">
        <f>IF(AND(SUM(CONT!$C$8:$C$49962)&gt;A32,A32&lt;&gt;0),A32+1,0)</f>
        <v>0</v>
      </c>
      <c r="B33" s="603"/>
      <c r="C33" s="603"/>
      <c r="D33" s="603"/>
      <c r="E33" s="603"/>
      <c r="F33" s="604"/>
      <c r="G33" s="604"/>
      <c r="H33" s="603"/>
      <c r="I33" s="603"/>
      <c r="J33" s="603"/>
      <c r="K33" s="604"/>
      <c r="L33" s="604"/>
      <c r="M33" s="603"/>
      <c r="N33" s="603"/>
      <c r="O33" s="603"/>
      <c r="P33" s="604"/>
      <c r="Q33" s="604"/>
      <c r="R33" s="603"/>
      <c r="S33" s="603"/>
      <c r="T33" s="605">
        <f>IF(AND(SUM(CONT!$C$8:$C$49962)&gt;T32,T32&lt;&gt;0),T32+1,0)</f>
        <v>0</v>
      </c>
      <c r="U33" s="603"/>
      <c r="V33" s="603"/>
      <c r="W33" s="603"/>
      <c r="X33" s="603"/>
      <c r="Y33" s="604"/>
      <c r="Z33" s="604"/>
      <c r="AA33" s="603"/>
      <c r="AB33" s="603"/>
      <c r="AC33" s="603"/>
      <c r="AD33" s="604"/>
      <c r="AE33" s="604"/>
      <c r="AF33" s="603"/>
      <c r="AG33" s="603"/>
      <c r="AH33" s="603"/>
      <c r="AI33" s="604"/>
      <c r="AJ33" s="604"/>
      <c r="AK33" s="603"/>
      <c r="AL33" s="602"/>
    </row>
    <row r="34" spans="1:38" ht="15.75" x14ac:dyDescent="0.25">
      <c r="A34" s="605">
        <f>IF(AND(SUM(CONT!$C$8:$C$49962)&gt;A33,A33&lt;&gt;0),A33+1,0)</f>
        <v>0</v>
      </c>
      <c r="B34" s="603"/>
      <c r="C34" s="603"/>
      <c r="D34" s="603"/>
      <c r="E34" s="603"/>
      <c r="F34" s="604"/>
      <c r="G34" s="604"/>
      <c r="H34" s="603"/>
      <c r="I34" s="603"/>
      <c r="J34" s="603"/>
      <c r="K34" s="604"/>
      <c r="L34" s="604"/>
      <c r="M34" s="603"/>
      <c r="N34" s="603"/>
      <c r="O34" s="603"/>
      <c r="P34" s="604"/>
      <c r="Q34" s="604"/>
      <c r="R34" s="603"/>
      <c r="S34" s="603"/>
      <c r="T34" s="605">
        <f>IF(AND(SUM(CONT!$C$8:$C$49962)&gt;T33,T33&lt;&gt;0),T33+1,0)</f>
        <v>0</v>
      </c>
      <c r="U34" s="603"/>
      <c r="V34" s="603"/>
      <c r="W34" s="603"/>
      <c r="X34" s="603"/>
      <c r="Y34" s="604"/>
      <c r="Z34" s="604"/>
      <c r="AA34" s="603"/>
      <c r="AB34" s="603"/>
      <c r="AC34" s="603"/>
      <c r="AD34" s="604"/>
      <c r="AE34" s="604"/>
      <c r="AF34" s="603"/>
      <c r="AG34" s="603"/>
      <c r="AH34" s="603"/>
      <c r="AI34" s="604"/>
      <c r="AJ34" s="604"/>
      <c r="AK34" s="603"/>
      <c r="AL34" s="602"/>
    </row>
    <row r="35" spans="1:38" ht="15.75" x14ac:dyDescent="0.25">
      <c r="A35" s="605">
        <f>IF(AND(SUM(CONT!$C$8:$C$49962)&gt;A34,A34&lt;&gt;0),A34+1,0)</f>
        <v>0</v>
      </c>
      <c r="B35" s="603"/>
      <c r="C35" s="603"/>
      <c r="D35" s="603"/>
      <c r="E35" s="603"/>
      <c r="F35" s="604"/>
      <c r="G35" s="604"/>
      <c r="H35" s="603"/>
      <c r="I35" s="603"/>
      <c r="J35" s="603"/>
      <c r="K35" s="604"/>
      <c r="L35" s="604"/>
      <c r="M35" s="603"/>
      <c r="N35" s="603"/>
      <c r="O35" s="603"/>
      <c r="P35" s="604"/>
      <c r="Q35" s="604"/>
      <c r="R35" s="603"/>
      <c r="S35" s="603"/>
      <c r="T35" s="605">
        <f>IF(AND(SUM(CONT!$C$8:$C$49962)&gt;T34,T34&lt;&gt;0),T34+1,0)</f>
        <v>0</v>
      </c>
      <c r="U35" s="603"/>
      <c r="V35" s="603"/>
      <c r="W35" s="603"/>
      <c r="X35" s="603"/>
      <c r="Y35" s="604"/>
      <c r="Z35" s="604"/>
      <c r="AA35" s="603"/>
      <c r="AB35" s="603"/>
      <c r="AC35" s="603"/>
      <c r="AD35" s="604"/>
      <c r="AE35" s="604"/>
      <c r="AF35" s="603"/>
      <c r="AG35" s="603"/>
      <c r="AH35" s="603"/>
      <c r="AI35" s="604"/>
      <c r="AJ35" s="604"/>
      <c r="AK35" s="603"/>
      <c r="AL35" s="602"/>
    </row>
    <row r="36" spans="1:38" ht="15.75" x14ac:dyDescent="0.25">
      <c r="A36" s="605">
        <f>IF(AND(SUM(CONT!$C$8:$C$49962)&gt;A35,A35&lt;&gt;0),A35+1,0)</f>
        <v>0</v>
      </c>
      <c r="B36" s="603"/>
      <c r="C36" s="603"/>
      <c r="D36" s="603"/>
      <c r="E36" s="603"/>
      <c r="F36" s="604"/>
      <c r="G36" s="604"/>
      <c r="H36" s="603"/>
      <c r="I36" s="603"/>
      <c r="J36" s="603"/>
      <c r="K36" s="604"/>
      <c r="L36" s="604"/>
      <c r="M36" s="603"/>
      <c r="N36" s="603"/>
      <c r="O36" s="603"/>
      <c r="P36" s="604"/>
      <c r="Q36" s="604"/>
      <c r="R36" s="603"/>
      <c r="S36" s="603"/>
      <c r="T36" s="605">
        <f>IF(AND(SUM(CONT!$C$8:$C$49962)&gt;T35,T35&lt;&gt;0),T35+1,0)</f>
        <v>0</v>
      </c>
      <c r="U36" s="603"/>
      <c r="V36" s="603"/>
      <c r="W36" s="603"/>
      <c r="X36" s="603"/>
      <c r="Y36" s="604"/>
      <c r="Z36" s="604"/>
      <c r="AA36" s="603"/>
      <c r="AB36" s="603"/>
      <c r="AC36" s="603"/>
      <c r="AD36" s="604"/>
      <c r="AE36" s="604"/>
      <c r="AF36" s="603"/>
      <c r="AG36" s="603"/>
      <c r="AH36" s="603"/>
      <c r="AI36" s="604"/>
      <c r="AJ36" s="604"/>
      <c r="AK36" s="603"/>
      <c r="AL36" s="602"/>
    </row>
    <row r="37" spans="1:38" ht="15.75" x14ac:dyDescent="0.25">
      <c r="A37" s="605">
        <f>IF(AND(SUM(CONT!$C$8:$C$49962)&gt;A36,A36&lt;&gt;0),A36+1,0)</f>
        <v>0</v>
      </c>
      <c r="B37" s="603"/>
      <c r="C37" s="603"/>
      <c r="D37" s="603"/>
      <c r="E37" s="603"/>
      <c r="F37" s="604"/>
      <c r="G37" s="604"/>
      <c r="H37" s="603"/>
      <c r="I37" s="603"/>
      <c r="J37" s="603"/>
      <c r="K37" s="604"/>
      <c r="L37" s="604"/>
      <c r="M37" s="603"/>
      <c r="N37" s="603"/>
      <c r="O37" s="603"/>
      <c r="P37" s="604"/>
      <c r="Q37" s="604"/>
      <c r="R37" s="603"/>
      <c r="S37" s="603"/>
      <c r="T37" s="605">
        <f>IF(AND(SUM(CONT!$C$8:$C$49962)&gt;T36,T36&lt;&gt;0),T36+1,0)</f>
        <v>0</v>
      </c>
      <c r="U37" s="603"/>
      <c r="V37" s="603"/>
      <c r="W37" s="603"/>
      <c r="X37" s="603"/>
      <c r="Y37" s="604"/>
      <c r="Z37" s="604"/>
      <c r="AA37" s="603"/>
      <c r="AB37" s="603"/>
      <c r="AC37" s="603"/>
      <c r="AD37" s="604"/>
      <c r="AE37" s="604"/>
      <c r="AF37" s="603"/>
      <c r="AG37" s="603"/>
      <c r="AH37" s="603"/>
      <c r="AI37" s="604"/>
      <c r="AJ37" s="604"/>
      <c r="AK37" s="603"/>
      <c r="AL37" s="602"/>
    </row>
    <row r="38" spans="1:38" ht="15.75" x14ac:dyDescent="0.25">
      <c r="A38" s="605">
        <f>IF(AND(SUM(CONT!$C$8:$C$49962)&gt;A37,A37&lt;&gt;0),A37+1,0)</f>
        <v>0</v>
      </c>
      <c r="B38" s="603"/>
      <c r="C38" s="603"/>
      <c r="D38" s="603"/>
      <c r="E38" s="603"/>
      <c r="F38" s="604"/>
      <c r="G38" s="604"/>
      <c r="H38" s="603"/>
      <c r="I38" s="603"/>
      <c r="J38" s="603"/>
      <c r="K38" s="604"/>
      <c r="L38" s="604"/>
      <c r="M38" s="603"/>
      <c r="N38" s="603"/>
      <c r="O38" s="603"/>
      <c r="P38" s="604"/>
      <c r="Q38" s="604"/>
      <c r="R38" s="603"/>
      <c r="S38" s="603"/>
      <c r="T38" s="605">
        <f>IF(AND(SUM(CONT!$C$8:$C$49962)&gt;T37,T37&lt;&gt;0),T37+1,0)</f>
        <v>0</v>
      </c>
      <c r="U38" s="603"/>
      <c r="V38" s="603"/>
      <c r="W38" s="603"/>
      <c r="X38" s="603"/>
      <c r="Y38" s="604"/>
      <c r="Z38" s="604"/>
      <c r="AA38" s="603"/>
      <c r="AB38" s="603"/>
      <c r="AC38" s="603"/>
      <c r="AD38" s="604"/>
      <c r="AE38" s="604"/>
      <c r="AF38" s="603"/>
      <c r="AG38" s="603"/>
      <c r="AH38" s="603"/>
      <c r="AI38" s="604"/>
      <c r="AJ38" s="604"/>
      <c r="AK38" s="603"/>
      <c r="AL38" s="602"/>
    </row>
    <row r="39" spans="1:38" ht="15.75" x14ac:dyDescent="0.25">
      <c r="A39" s="605">
        <f>IF(AND(SUM(CONT!$C$8:$C$49962)&gt;A38,A38&lt;&gt;0),A38+1,0)</f>
        <v>0</v>
      </c>
      <c r="B39" s="603"/>
      <c r="C39" s="603"/>
      <c r="D39" s="603"/>
      <c r="E39" s="603"/>
      <c r="F39" s="604"/>
      <c r="G39" s="604"/>
      <c r="H39" s="603"/>
      <c r="I39" s="603"/>
      <c r="J39" s="603"/>
      <c r="K39" s="604"/>
      <c r="L39" s="604"/>
      <c r="M39" s="603"/>
      <c r="N39" s="603"/>
      <c r="O39" s="603"/>
      <c r="P39" s="604"/>
      <c r="Q39" s="604"/>
      <c r="R39" s="603"/>
      <c r="S39" s="603"/>
      <c r="T39" s="605">
        <f>IF(AND(SUM(CONT!$C$8:$C$49962)&gt;T38,T38&lt;&gt;0),T38+1,0)</f>
        <v>0</v>
      </c>
      <c r="U39" s="603"/>
      <c r="V39" s="603"/>
      <c r="W39" s="603"/>
      <c r="X39" s="603"/>
      <c r="Y39" s="604"/>
      <c r="Z39" s="604"/>
      <c r="AA39" s="603"/>
      <c r="AB39" s="603"/>
      <c r="AC39" s="603"/>
      <c r="AD39" s="604"/>
      <c r="AE39" s="604"/>
      <c r="AF39" s="603"/>
      <c r="AG39" s="603"/>
      <c r="AH39" s="603"/>
      <c r="AI39" s="604"/>
      <c r="AJ39" s="604"/>
      <c r="AK39" s="603"/>
      <c r="AL39" s="602"/>
    </row>
    <row r="40" spans="1:38" ht="15.75" x14ac:dyDescent="0.25">
      <c r="A40" s="605">
        <f>IF(AND(SUM(CONT!$C$8:$C$49962)&gt;A39,A39&lt;&gt;0),A39+1,0)</f>
        <v>0</v>
      </c>
      <c r="B40" s="603"/>
      <c r="C40" s="603"/>
      <c r="D40" s="603"/>
      <c r="E40" s="603"/>
      <c r="F40" s="604"/>
      <c r="G40" s="604"/>
      <c r="H40" s="603"/>
      <c r="I40" s="603"/>
      <c r="J40" s="603"/>
      <c r="K40" s="604"/>
      <c r="L40" s="604"/>
      <c r="M40" s="603"/>
      <c r="N40" s="603"/>
      <c r="O40" s="603"/>
      <c r="P40" s="604"/>
      <c r="Q40" s="604"/>
      <c r="R40" s="603"/>
      <c r="S40" s="603"/>
      <c r="T40" s="605">
        <f>IF(AND(SUM(CONT!$C$8:$C$49962)&gt;T39,T39&lt;&gt;0),T39+1,0)</f>
        <v>0</v>
      </c>
      <c r="U40" s="603"/>
      <c r="V40" s="603"/>
      <c r="W40" s="603"/>
      <c r="X40" s="603"/>
      <c r="Y40" s="604"/>
      <c r="Z40" s="604"/>
      <c r="AA40" s="603"/>
      <c r="AB40" s="603"/>
      <c r="AC40" s="603"/>
      <c r="AD40" s="604"/>
      <c r="AE40" s="604"/>
      <c r="AF40" s="603"/>
      <c r="AG40" s="603"/>
      <c r="AH40" s="603"/>
      <c r="AI40" s="604"/>
      <c r="AJ40" s="604"/>
      <c r="AK40" s="603"/>
      <c r="AL40" s="602"/>
    </row>
  </sheetData>
  <mergeCells count="10">
    <mergeCell ref="T7:T8"/>
    <mergeCell ref="U7:AL7"/>
    <mergeCell ref="A1:AL1"/>
    <mergeCell ref="A3:AL3"/>
    <mergeCell ref="A4:AL4"/>
    <mergeCell ref="A7:A8"/>
    <mergeCell ref="B7:S7"/>
    <mergeCell ref="A5:AL5"/>
    <mergeCell ref="A6:AL6"/>
    <mergeCell ref="A2:AL2"/>
  </mergeCells>
  <conditionalFormatting sqref="T9:T40 A10:A40">
    <cfRule type="cellIs" dxfId="0" priority="1" operator="equal">
      <formula>0</formula>
    </cfRule>
  </conditionalFormatting>
  <printOptions horizontalCentered="1"/>
  <pageMargins left="0" right="0" top="0" bottom="0.27559055118110237" header="0" footer="0"/>
  <pageSetup paperSize="9" scale="85" orientation="landscape" r:id="rId1"/>
  <headerFooter>
    <oddFooter xml:space="preserve">&amp;L&amp;"Garamond,Regular"&amp;10FO-AVL-002-0a
https://www.naderarmian.ir/na/avl/NIOC-140202122-MQST-001-0a-IFC-FA-NA.xlsx&amp;R&amp;"Garamond,Bold"&amp;10&amp;P / &amp;N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7ADCE-D505-4BAD-ABBD-4BE873E7B70A}">
  <sheetPr>
    <tabColor rgb="FF0070C0"/>
  </sheetPr>
  <dimension ref="A1:L11"/>
  <sheetViews>
    <sheetView rightToLeft="1" view="pageBreakPreview" zoomScale="80" zoomScaleNormal="100" zoomScaleSheetLayoutView="80" workbookViewId="0">
      <pane ySplit="7" topLeftCell="A8" activePane="bottomLeft" state="frozen"/>
      <selection activeCell="D2" sqref="D2:K2"/>
      <selection pane="bottomLeft" activeCell="D2" sqref="D2:K2"/>
    </sheetView>
  </sheetViews>
  <sheetFormatPr defaultRowHeight="15" outlineLevelCol="1" x14ac:dyDescent="0.25"/>
  <cols>
    <col min="1" max="3" width="4.7109375" style="581" hidden="1" customWidth="1" outlineLevel="1"/>
    <col min="4" max="4" width="5.7109375" style="611" customWidth="1" collapsed="1"/>
    <col min="5" max="5" width="2.7109375" style="612" customWidth="1"/>
    <col min="6" max="6" width="5.7109375" style="611" customWidth="1"/>
    <col min="7" max="7" width="70.7109375" style="610" customWidth="1"/>
    <col min="8" max="8" width="35.7109375" style="609" customWidth="1"/>
    <col min="9" max="9" width="19.5703125" style="609" hidden="1" customWidth="1" outlineLevel="1"/>
    <col min="10" max="10" width="3" style="581" hidden="1" customWidth="1" outlineLevel="1"/>
    <col min="11" max="11" width="24.5703125" style="608" hidden="1" customWidth="1" outlineLevel="1"/>
    <col min="12" max="12" width="9.140625" style="581" collapsed="1"/>
    <col min="13" max="16384" width="9.140625" style="581"/>
  </cols>
  <sheetData>
    <row r="1" spans="1:11" ht="24" x14ac:dyDescent="0.25">
      <c r="D1" s="717" t="str">
        <f>CSH!E1</f>
        <v>کارفرما: شرکت ملی نفت ایران</v>
      </c>
      <c r="E1" s="717"/>
      <c r="F1" s="717"/>
      <c r="G1" s="717"/>
      <c r="H1" s="717"/>
      <c r="I1" s="622"/>
    </row>
    <row r="2" spans="1:11" ht="24" x14ac:dyDescent="0.25">
      <c r="D2" s="717" t="str">
        <f>CSH!E2</f>
        <v xml:space="preserve">متقاضی عضویت: </v>
      </c>
      <c r="E2" s="717"/>
      <c r="F2" s="717"/>
      <c r="G2" s="717"/>
      <c r="H2" s="717"/>
      <c r="I2" s="622"/>
    </row>
    <row r="3" spans="1:11" ht="24" x14ac:dyDescent="0.25">
      <c r="D3" s="717" t="str">
        <f>CSH!E3</f>
        <v>مشاور: نادر آرمیان</v>
      </c>
      <c r="E3" s="717"/>
      <c r="F3" s="717"/>
      <c r="G3" s="717"/>
      <c r="H3" s="717"/>
      <c r="I3" s="622"/>
    </row>
    <row r="4" spans="1:11" ht="24" x14ac:dyDescent="0.25">
      <c r="D4" s="717" t="str">
        <f>CSH!E4</f>
        <v>موضوع: طرح عضویت در AVL شرکت NIOC</v>
      </c>
      <c r="E4" s="717"/>
      <c r="F4" s="717"/>
      <c r="G4" s="717"/>
      <c r="H4" s="717"/>
      <c r="I4" s="622"/>
    </row>
    <row r="5" spans="1:11" ht="30" x14ac:dyDescent="0.25">
      <c r="D5" s="721" t="str">
        <f>CSH!E5</f>
        <v>گزارش پرسشنامه ارزیابی کیفی سازندگان</v>
      </c>
      <c r="E5" s="721"/>
      <c r="F5" s="721"/>
      <c r="G5" s="721"/>
      <c r="H5" s="721"/>
      <c r="I5" s="621"/>
    </row>
    <row r="6" spans="1:11" ht="30" x14ac:dyDescent="0.25">
      <c r="D6" s="721" t="str">
        <f>G10</f>
        <v>فهرست مطالب</v>
      </c>
      <c r="E6" s="721"/>
      <c r="F6" s="721"/>
      <c r="G6" s="721"/>
      <c r="H6" s="721"/>
      <c r="I6" s="621"/>
    </row>
    <row r="7" spans="1:11" ht="50.1" customHeight="1" x14ac:dyDescent="0.25">
      <c r="D7" s="718" t="s">
        <v>725</v>
      </c>
      <c r="E7" s="719"/>
      <c r="F7" s="720"/>
      <c r="G7" s="620" t="s">
        <v>12</v>
      </c>
      <c r="H7" s="619" t="s">
        <v>13</v>
      </c>
      <c r="I7" s="652"/>
    </row>
    <row r="8" spans="1:11" ht="18.75" x14ac:dyDescent="0.25">
      <c r="A8" s="581">
        <v>1</v>
      </c>
      <c r="B8" s="581">
        <v>1</v>
      </c>
      <c r="C8" s="581">
        <v>1</v>
      </c>
      <c r="D8" s="714">
        <f>C8</f>
        <v>1</v>
      </c>
      <c r="E8" s="715"/>
      <c r="F8" s="716"/>
      <c r="G8" s="618" t="s">
        <v>729</v>
      </c>
      <c r="H8" s="613"/>
      <c r="I8" s="653" t="s">
        <v>780</v>
      </c>
    </row>
    <row r="9" spans="1:11" ht="18.75" x14ac:dyDescent="0.25">
      <c r="A9" s="581">
        <v>1</v>
      </c>
      <c r="B9" s="581">
        <v>1</v>
      </c>
      <c r="C9" s="581">
        <v>1</v>
      </c>
      <c r="D9" s="714">
        <f>D8+B9</f>
        <v>2</v>
      </c>
      <c r="E9" s="715"/>
      <c r="F9" s="716"/>
      <c r="G9" s="618" t="s">
        <v>728</v>
      </c>
      <c r="H9" s="613"/>
      <c r="I9" s="653" t="s">
        <v>781</v>
      </c>
    </row>
    <row r="10" spans="1:11" ht="18.75" x14ac:dyDescent="0.25">
      <c r="A10" s="581">
        <v>1</v>
      </c>
      <c r="B10" s="581">
        <v>1</v>
      </c>
      <c r="C10" s="581">
        <v>1</v>
      </c>
      <c r="D10" s="714">
        <f>D9+B10</f>
        <v>3</v>
      </c>
      <c r="E10" s="715"/>
      <c r="F10" s="716"/>
      <c r="G10" s="618" t="s">
        <v>727</v>
      </c>
      <c r="H10" s="613"/>
      <c r="I10" s="653" t="s">
        <v>782</v>
      </c>
      <c r="J10" s="581">
        <f>ROW()</f>
        <v>10</v>
      </c>
    </row>
    <row r="11" spans="1:11" ht="18.75" x14ac:dyDescent="0.25">
      <c r="A11" s="581">
        <v>1</v>
      </c>
      <c r="B11" s="581">
        <v>1</v>
      </c>
      <c r="C11" s="581">
        <v>15</v>
      </c>
      <c r="D11" s="616">
        <f>D10+B11</f>
        <v>4</v>
      </c>
      <c r="E11" s="617" t="s">
        <v>726</v>
      </c>
      <c r="F11" s="615">
        <f>D11+C11-1</f>
        <v>18</v>
      </c>
      <c r="G11" s="614" t="str">
        <f>J11&amp;"- "&amp;K11</f>
        <v>1- پرسشنامه ارزیابی کیفی سازندگان</v>
      </c>
      <c r="H11" s="613"/>
      <c r="I11" s="653" t="s">
        <v>779</v>
      </c>
      <c r="J11" s="581">
        <f>ROW()-$J$10</f>
        <v>1</v>
      </c>
      <c r="K11" s="608" t="s">
        <v>698</v>
      </c>
    </row>
  </sheetData>
  <mergeCells count="10">
    <mergeCell ref="D1:H1"/>
    <mergeCell ref="D3:H3"/>
    <mergeCell ref="D4:H4"/>
    <mergeCell ref="D5:H5"/>
    <mergeCell ref="D6:H6"/>
    <mergeCell ref="D8:F8"/>
    <mergeCell ref="D9:F9"/>
    <mergeCell ref="D10:F10"/>
    <mergeCell ref="D2:H2"/>
    <mergeCell ref="D7:F7"/>
  </mergeCells>
  <printOptions horizontalCentered="1"/>
  <pageMargins left="0" right="0" top="0" bottom="0.27559055118110237" header="0" footer="0"/>
  <pageSetup paperSize="9" scale="85" orientation="portrait" r:id="rId1"/>
  <headerFooter>
    <oddFooter xml:space="preserve">&amp;L&amp;"Garamond,Regular"&amp;10FO-AVL-003-0a
https://www.naderarmian.ir/na/avl/NIOC-140202122-MQST-001-0a-IFC-FA-NA.xlsx&amp;R&amp;"Garamond,Bold"&amp;10&amp;P / &amp;N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outlinePr summaryBelow="0"/>
  </sheetPr>
  <dimension ref="A1:L331"/>
  <sheetViews>
    <sheetView rightToLeft="1" tabSelected="1" view="pageBreakPreview" topLeftCell="D1" zoomScaleNormal="100" zoomScaleSheetLayoutView="100" workbookViewId="0">
      <pane ySplit="7" topLeftCell="A8" activePane="bottomLeft" state="frozen"/>
      <selection activeCell="D2" sqref="D2:K2"/>
      <selection pane="bottomLeft" activeCell="H336" sqref="H336"/>
    </sheetView>
  </sheetViews>
  <sheetFormatPr defaultRowHeight="18.75" outlineLevelRow="2" outlineLevelCol="1" x14ac:dyDescent="0.25"/>
  <cols>
    <col min="1" max="1" width="4.7109375" style="1" hidden="1" customWidth="1" outlineLevel="1"/>
    <col min="2" max="2" width="9.140625" style="1" hidden="1" customWidth="1" outlineLevel="1"/>
    <col min="3" max="4" width="0.85546875" style="1" customWidth="1" collapsed="1"/>
    <col min="5" max="5" width="5.7109375" style="1" customWidth="1"/>
    <col min="6" max="6" width="6" style="2" bestFit="1" customWidth="1"/>
    <col min="7" max="7" width="8.7109375" style="1" customWidth="1"/>
    <col min="8" max="8" width="37.28515625" style="2" bestFit="1" customWidth="1"/>
    <col min="9" max="9" width="59.7109375" style="570" customWidth="1"/>
    <col min="10" max="10" width="55.7109375" style="3" customWidth="1"/>
    <col min="11" max="11" width="2.140625" style="1" hidden="1" customWidth="1" outlineLevel="1"/>
    <col min="12" max="12" width="8.7109375" style="1" customWidth="1" collapsed="1"/>
    <col min="13" max="20" width="8.7109375" style="1" customWidth="1"/>
    <col min="21" max="16384" width="9.140625" style="1"/>
  </cols>
  <sheetData>
    <row r="1" spans="1:11" s="3" customFormat="1" ht="24" customHeight="1" x14ac:dyDescent="0.25">
      <c r="A1" s="4"/>
      <c r="B1" s="4"/>
      <c r="C1" s="4"/>
      <c r="D1" s="4"/>
      <c r="E1" s="722" t="str">
        <f>CSH!$E$1</f>
        <v>کارفرما: شرکت ملی نفت ایران</v>
      </c>
      <c r="F1" s="722"/>
      <c r="G1" s="722"/>
      <c r="H1" s="722"/>
      <c r="I1" s="722"/>
      <c r="J1" s="722"/>
    </row>
    <row r="2" spans="1:11" s="3" customFormat="1" ht="24" customHeight="1" x14ac:dyDescent="0.25">
      <c r="A2" s="4"/>
      <c r="B2" s="4"/>
      <c r="C2" s="4"/>
      <c r="D2" s="4"/>
      <c r="E2" s="722" t="str">
        <f>CSH!E2</f>
        <v xml:space="preserve">متقاضی عضویت: </v>
      </c>
      <c r="F2" s="722"/>
      <c r="G2" s="722"/>
      <c r="H2" s="722"/>
      <c r="I2" s="722"/>
      <c r="J2" s="722"/>
    </row>
    <row r="3" spans="1:11" s="3" customFormat="1" ht="24" customHeight="1" x14ac:dyDescent="0.25">
      <c r="A3" s="4"/>
      <c r="B3" s="4"/>
      <c r="C3" s="4"/>
      <c r="D3" s="4"/>
      <c r="E3" s="722" t="str">
        <f>CSH!$E$3</f>
        <v>مشاور: نادر آرمیان</v>
      </c>
      <c r="F3" s="722"/>
      <c r="G3" s="722"/>
      <c r="H3" s="722"/>
      <c r="I3" s="722"/>
      <c r="J3" s="722"/>
    </row>
    <row r="4" spans="1:11" s="3" customFormat="1" ht="24" customHeight="1" x14ac:dyDescent="0.25">
      <c r="A4" s="4"/>
      <c r="B4" s="4"/>
      <c r="C4" s="4"/>
      <c r="D4" s="4"/>
      <c r="E4" s="722" t="str">
        <f>CSH!$E$4</f>
        <v>موضوع: طرح عضویت در AVL شرکت NIOC</v>
      </c>
      <c r="F4" s="722"/>
      <c r="G4" s="722"/>
      <c r="H4" s="722"/>
      <c r="I4" s="722"/>
      <c r="J4" s="722"/>
    </row>
    <row r="5" spans="1:11" s="3" customFormat="1" ht="24" customHeight="1" x14ac:dyDescent="0.25">
      <c r="A5" s="4"/>
      <c r="B5" s="4"/>
      <c r="C5" s="4"/>
      <c r="D5" s="4"/>
      <c r="E5" s="723" t="str">
        <f>CSH!$E$5</f>
        <v>گزارش پرسشنامه ارزیابی کیفی سازندگان</v>
      </c>
      <c r="F5" s="723"/>
      <c r="G5" s="723"/>
      <c r="H5" s="723"/>
      <c r="I5" s="723"/>
      <c r="J5" s="723"/>
    </row>
    <row r="6" spans="1:11" s="3" customFormat="1" ht="30" customHeight="1" x14ac:dyDescent="0.25">
      <c r="A6" s="4"/>
      <c r="B6" s="4"/>
      <c r="C6" s="4"/>
      <c r="D6" s="4"/>
      <c r="E6" s="723" t="str">
        <f>CONT!G11</f>
        <v>1- پرسشنامه ارزیابی کیفی سازندگان</v>
      </c>
      <c r="F6" s="723"/>
      <c r="G6" s="723"/>
      <c r="H6" s="723"/>
      <c r="I6" s="723"/>
      <c r="J6" s="723"/>
    </row>
    <row r="7" spans="1:11" s="3" customFormat="1" ht="39.950000000000003" customHeight="1" x14ac:dyDescent="0.25">
      <c r="A7" s="10" t="s">
        <v>14</v>
      </c>
      <c r="B7" s="4" t="s">
        <v>15</v>
      </c>
      <c r="C7" s="4"/>
      <c r="D7" s="4"/>
      <c r="E7" s="5" t="s">
        <v>0</v>
      </c>
      <c r="F7" s="6" t="s">
        <v>437</v>
      </c>
      <c r="G7" s="569" t="s">
        <v>439</v>
      </c>
      <c r="H7" s="6" t="s">
        <v>11</v>
      </c>
      <c r="I7" s="7" t="s">
        <v>12</v>
      </c>
      <c r="J7" s="8" t="s">
        <v>13</v>
      </c>
      <c r="K7" s="3">
        <f>ROW()</f>
        <v>7</v>
      </c>
    </row>
    <row r="8" spans="1:11" x14ac:dyDescent="0.25">
      <c r="A8" s="1">
        <v>1</v>
      </c>
      <c r="B8" s="1" t="s">
        <v>16</v>
      </c>
      <c r="C8" s="564"/>
      <c r="D8" s="564"/>
      <c r="E8" s="565">
        <f t="shared" ref="E8:E38" si="0">ROW()-$K$7</f>
        <v>1</v>
      </c>
      <c r="F8" s="567"/>
      <c r="G8" s="567">
        <v>1</v>
      </c>
      <c r="H8" s="724" t="s">
        <v>694</v>
      </c>
      <c r="I8" s="725"/>
      <c r="J8" s="572"/>
    </row>
    <row r="9" spans="1:11" outlineLevel="1" x14ac:dyDescent="0.25">
      <c r="A9" s="1">
        <v>2</v>
      </c>
      <c r="B9" s="1" t="s">
        <v>17</v>
      </c>
      <c r="C9" s="564"/>
      <c r="D9" s="564"/>
      <c r="E9" s="9">
        <f t="shared" si="0"/>
        <v>2</v>
      </c>
      <c r="F9" s="566" t="s">
        <v>436</v>
      </c>
      <c r="G9" s="568" t="str">
        <f>G8&amp;".1"</f>
        <v>1.1</v>
      </c>
      <c r="H9" s="11" t="s">
        <v>471</v>
      </c>
      <c r="I9" s="11"/>
      <c r="J9" s="573"/>
    </row>
    <row r="10" spans="1:11" outlineLevel="1" x14ac:dyDescent="0.25">
      <c r="A10" s="1">
        <v>2</v>
      </c>
      <c r="B10" s="1" t="s">
        <v>17</v>
      </c>
      <c r="C10" s="564"/>
      <c r="D10" s="564"/>
      <c r="E10" s="9">
        <f t="shared" si="0"/>
        <v>3</v>
      </c>
      <c r="F10" s="566" t="s">
        <v>436</v>
      </c>
      <c r="G10" s="568" t="str">
        <f>LEFT(G9,1)&amp;"."&amp;RIGHT(G9,1)+1</f>
        <v>1.2</v>
      </c>
      <c r="H10" s="11" t="s">
        <v>695</v>
      </c>
      <c r="I10" s="11"/>
      <c r="J10" s="573"/>
    </row>
    <row r="11" spans="1:11" outlineLevel="1" x14ac:dyDescent="0.25">
      <c r="A11" s="1">
        <v>2</v>
      </c>
      <c r="B11" s="1" t="s">
        <v>17</v>
      </c>
      <c r="C11" s="564"/>
      <c r="D11" s="564"/>
      <c r="E11" s="9">
        <f t="shared" si="0"/>
        <v>4</v>
      </c>
      <c r="F11" s="566"/>
      <c r="G11" s="568" t="str">
        <f t="shared" ref="G11:G18" si="1">LEFT(G10,1)&amp;"."&amp;RIGHT(G10,1)+1</f>
        <v>1.3</v>
      </c>
      <c r="H11" s="11" t="s">
        <v>1</v>
      </c>
      <c r="I11" s="11"/>
      <c r="J11" s="573"/>
    </row>
    <row r="12" spans="1:11" outlineLevel="1" x14ac:dyDescent="0.25">
      <c r="A12" s="1">
        <v>2</v>
      </c>
      <c r="B12" s="1" t="s">
        <v>17</v>
      </c>
      <c r="C12" s="564"/>
      <c r="D12" s="564"/>
      <c r="E12" s="9">
        <f t="shared" si="0"/>
        <v>5</v>
      </c>
      <c r="F12" s="566"/>
      <c r="G12" s="568" t="str">
        <f t="shared" si="1"/>
        <v>1.4</v>
      </c>
      <c r="H12" s="11" t="s">
        <v>2</v>
      </c>
      <c r="I12" s="11"/>
      <c r="J12" s="573"/>
    </row>
    <row r="13" spans="1:11" outlineLevel="1" x14ac:dyDescent="0.25">
      <c r="A13" s="1">
        <v>2</v>
      </c>
      <c r="B13" s="1" t="s">
        <v>17</v>
      </c>
      <c r="C13" s="564"/>
      <c r="D13" s="564"/>
      <c r="E13" s="9">
        <f t="shared" si="0"/>
        <v>6</v>
      </c>
      <c r="F13" s="566"/>
      <c r="G13" s="568" t="str">
        <f t="shared" si="1"/>
        <v>1.5</v>
      </c>
      <c r="H13" s="11" t="s">
        <v>3</v>
      </c>
      <c r="I13" s="11"/>
      <c r="J13" s="573"/>
    </row>
    <row r="14" spans="1:11" outlineLevel="1" x14ac:dyDescent="0.25">
      <c r="A14" s="1">
        <v>2</v>
      </c>
      <c r="B14" s="1" t="s">
        <v>17</v>
      </c>
      <c r="C14" s="564"/>
      <c r="D14" s="564"/>
      <c r="E14" s="9">
        <f t="shared" si="0"/>
        <v>7</v>
      </c>
      <c r="F14" s="566" t="s">
        <v>436</v>
      </c>
      <c r="G14" s="568" t="str">
        <f t="shared" si="1"/>
        <v>1.6</v>
      </c>
      <c r="H14" s="11" t="s">
        <v>6</v>
      </c>
      <c r="I14" s="11"/>
      <c r="J14" s="573"/>
    </row>
    <row r="15" spans="1:11" outlineLevel="1" x14ac:dyDescent="0.25">
      <c r="A15" s="1">
        <v>2</v>
      </c>
      <c r="B15" s="1" t="s">
        <v>17</v>
      </c>
      <c r="C15" s="564"/>
      <c r="D15" s="564"/>
      <c r="E15" s="9">
        <f t="shared" si="0"/>
        <v>8</v>
      </c>
      <c r="F15" s="566" t="s">
        <v>436</v>
      </c>
      <c r="G15" s="568" t="str">
        <f t="shared" si="1"/>
        <v>1.7</v>
      </c>
      <c r="H15" s="11" t="s">
        <v>7</v>
      </c>
      <c r="I15" s="11"/>
      <c r="J15" s="573"/>
    </row>
    <row r="16" spans="1:11" outlineLevel="1" x14ac:dyDescent="0.25">
      <c r="A16" s="1">
        <v>2</v>
      </c>
      <c r="B16" s="1" t="s">
        <v>17</v>
      </c>
      <c r="C16" s="564"/>
      <c r="D16" s="564"/>
      <c r="E16" s="9">
        <f t="shared" si="0"/>
        <v>9</v>
      </c>
      <c r="F16" s="566"/>
      <c r="G16" s="568" t="str">
        <f t="shared" si="1"/>
        <v>1.8</v>
      </c>
      <c r="H16" s="11" t="s">
        <v>438</v>
      </c>
      <c r="I16" s="11"/>
      <c r="J16" s="573"/>
    </row>
    <row r="17" spans="1:10" ht="37.5" outlineLevel="1" x14ac:dyDescent="0.25">
      <c r="A17" s="1">
        <v>2</v>
      </c>
      <c r="B17" s="1" t="s">
        <v>17</v>
      </c>
      <c r="C17" s="564"/>
      <c r="D17" s="564"/>
      <c r="E17" s="9">
        <f t="shared" si="0"/>
        <v>10</v>
      </c>
      <c r="F17" s="566" t="s">
        <v>436</v>
      </c>
      <c r="G17" s="568" t="str">
        <f t="shared" si="1"/>
        <v>1.9</v>
      </c>
      <c r="H17" s="11" t="s">
        <v>448</v>
      </c>
      <c r="I17" s="571" t="s">
        <v>577</v>
      </c>
      <c r="J17" s="573" t="s">
        <v>578</v>
      </c>
    </row>
    <row r="18" spans="1:10" outlineLevel="1" x14ac:dyDescent="0.25">
      <c r="A18" s="1">
        <v>2</v>
      </c>
      <c r="B18" s="1" t="s">
        <v>17</v>
      </c>
      <c r="C18" s="564"/>
      <c r="D18" s="564"/>
      <c r="E18" s="9">
        <f t="shared" si="0"/>
        <v>11</v>
      </c>
      <c r="F18" s="566" t="s">
        <v>436</v>
      </c>
      <c r="G18" s="568" t="str">
        <f t="shared" si="1"/>
        <v>1.10</v>
      </c>
      <c r="H18" s="11" t="s">
        <v>4</v>
      </c>
      <c r="I18" s="11"/>
      <c r="J18" s="573"/>
    </row>
    <row r="19" spans="1:10" outlineLevel="1" x14ac:dyDescent="0.25">
      <c r="A19" s="1">
        <v>2</v>
      </c>
      <c r="B19" s="1" t="s">
        <v>17</v>
      </c>
      <c r="C19" s="564"/>
      <c r="D19" s="564"/>
      <c r="E19" s="9">
        <f t="shared" si="0"/>
        <v>12</v>
      </c>
      <c r="F19" s="566" t="s">
        <v>436</v>
      </c>
      <c r="G19" s="568" t="str">
        <f t="shared" ref="G19:G22" si="2">LEFT(G18,1)&amp;"."&amp;RIGHT(G18,2)+1</f>
        <v>1.11</v>
      </c>
      <c r="H19" s="11" t="s">
        <v>5</v>
      </c>
      <c r="I19" s="11"/>
      <c r="J19" s="573"/>
    </row>
    <row r="20" spans="1:10" outlineLevel="1" x14ac:dyDescent="0.25">
      <c r="A20" s="1">
        <v>2</v>
      </c>
      <c r="B20" s="1" t="s">
        <v>17</v>
      </c>
      <c r="C20" s="564"/>
      <c r="D20" s="564"/>
      <c r="E20" s="9">
        <f t="shared" si="0"/>
        <v>13</v>
      </c>
      <c r="F20" s="566"/>
      <c r="G20" s="568" t="str">
        <f t="shared" si="2"/>
        <v>1.12</v>
      </c>
      <c r="H20" s="11" t="s">
        <v>8</v>
      </c>
      <c r="I20" s="11"/>
      <c r="J20" s="573"/>
    </row>
    <row r="21" spans="1:10" outlineLevel="1" x14ac:dyDescent="0.25">
      <c r="A21" s="1">
        <v>2</v>
      </c>
      <c r="B21" s="1" t="s">
        <v>17</v>
      </c>
      <c r="C21" s="564"/>
      <c r="D21" s="564"/>
      <c r="E21" s="9">
        <f t="shared" si="0"/>
        <v>14</v>
      </c>
      <c r="F21" s="566" t="s">
        <v>436</v>
      </c>
      <c r="G21" s="568" t="str">
        <f t="shared" si="2"/>
        <v>1.13</v>
      </c>
      <c r="H21" s="11" t="s">
        <v>9</v>
      </c>
      <c r="I21" s="11"/>
      <c r="J21" s="573"/>
    </row>
    <row r="22" spans="1:10" outlineLevel="1" x14ac:dyDescent="0.25">
      <c r="A22" s="1">
        <v>2</v>
      </c>
      <c r="B22" s="1" t="s">
        <v>17</v>
      </c>
      <c r="C22" s="564"/>
      <c r="D22" s="564"/>
      <c r="E22" s="9">
        <f t="shared" si="0"/>
        <v>15</v>
      </c>
      <c r="F22" s="566" t="s">
        <v>436</v>
      </c>
      <c r="G22" s="568" t="str">
        <f t="shared" si="2"/>
        <v>1.14</v>
      </c>
      <c r="H22" s="11" t="s">
        <v>10</v>
      </c>
      <c r="I22" s="11"/>
      <c r="J22" s="573"/>
    </row>
    <row r="23" spans="1:10" x14ac:dyDescent="0.25">
      <c r="A23" s="1">
        <v>1</v>
      </c>
      <c r="B23" s="1" t="s">
        <v>16</v>
      </c>
      <c r="C23" s="564"/>
      <c r="D23" s="564"/>
      <c r="E23" s="565">
        <f t="shared" si="0"/>
        <v>16</v>
      </c>
      <c r="F23" s="567"/>
      <c r="G23" s="567">
        <v>2</v>
      </c>
      <c r="H23" s="724" t="s">
        <v>440</v>
      </c>
      <c r="I23" s="725"/>
      <c r="J23" s="572"/>
    </row>
    <row r="24" spans="1:10" outlineLevel="1" x14ac:dyDescent="0.25">
      <c r="A24" s="1">
        <v>2</v>
      </c>
      <c r="B24" s="1" t="s">
        <v>17</v>
      </c>
      <c r="C24" s="564"/>
      <c r="D24" s="564"/>
      <c r="E24" s="9">
        <f t="shared" si="0"/>
        <v>17</v>
      </c>
      <c r="F24" s="566" t="s">
        <v>436</v>
      </c>
      <c r="G24" s="568" t="str">
        <f>G23&amp;".1"</f>
        <v>2.1</v>
      </c>
      <c r="H24" s="11" t="s">
        <v>449</v>
      </c>
      <c r="I24" s="11"/>
      <c r="J24" s="573"/>
    </row>
    <row r="25" spans="1:10" outlineLevel="1" x14ac:dyDescent="0.25">
      <c r="A25" s="1">
        <v>2</v>
      </c>
      <c r="B25" s="1" t="s">
        <v>17</v>
      </c>
      <c r="C25" s="564"/>
      <c r="D25" s="564"/>
      <c r="E25" s="9">
        <f t="shared" si="0"/>
        <v>18</v>
      </c>
      <c r="F25" s="566" t="s">
        <v>436</v>
      </c>
      <c r="G25" s="568" t="str">
        <f>LEFT(G24,1)&amp;"."&amp;RIGHT(G24,1)+1</f>
        <v>2.2</v>
      </c>
      <c r="H25" s="11" t="s">
        <v>450</v>
      </c>
      <c r="I25" s="11"/>
      <c r="J25" s="573"/>
    </row>
    <row r="26" spans="1:10" outlineLevel="1" x14ac:dyDescent="0.25">
      <c r="A26" s="1">
        <v>2</v>
      </c>
      <c r="B26" s="1" t="s">
        <v>17</v>
      </c>
      <c r="C26" s="564"/>
      <c r="D26" s="564"/>
      <c r="E26" s="9">
        <f t="shared" si="0"/>
        <v>19</v>
      </c>
      <c r="F26" s="566" t="s">
        <v>436</v>
      </c>
      <c r="G26" s="568" t="str">
        <f t="shared" ref="G26:G32" si="3">LEFT(G25,1)&amp;"."&amp;RIGHT(G25,1)+1</f>
        <v>2.3</v>
      </c>
      <c r="H26" s="11" t="s">
        <v>451</v>
      </c>
      <c r="I26" s="11"/>
      <c r="J26" s="573"/>
    </row>
    <row r="27" spans="1:10" outlineLevel="1" x14ac:dyDescent="0.25">
      <c r="A27" s="1">
        <v>2</v>
      </c>
      <c r="B27" s="1" t="s">
        <v>17</v>
      </c>
      <c r="C27" s="564"/>
      <c r="D27" s="564"/>
      <c r="E27" s="9">
        <f t="shared" si="0"/>
        <v>20</v>
      </c>
      <c r="F27" s="566" t="s">
        <v>436</v>
      </c>
      <c r="G27" s="568" t="str">
        <f t="shared" si="3"/>
        <v>2.4</v>
      </c>
      <c r="H27" s="11" t="s">
        <v>473</v>
      </c>
      <c r="I27" s="11"/>
      <c r="J27" s="573"/>
    </row>
    <row r="28" spans="1:10" outlineLevel="1" x14ac:dyDescent="0.25">
      <c r="A28" s="1">
        <v>2</v>
      </c>
      <c r="B28" s="1" t="s">
        <v>17</v>
      </c>
      <c r="C28" s="564"/>
      <c r="D28" s="564"/>
      <c r="E28" s="9">
        <f t="shared" si="0"/>
        <v>21</v>
      </c>
      <c r="F28" s="566" t="s">
        <v>436</v>
      </c>
      <c r="G28" s="568" t="str">
        <f t="shared" si="3"/>
        <v>2.5</v>
      </c>
      <c r="H28" s="11" t="s">
        <v>475</v>
      </c>
      <c r="I28" s="11"/>
      <c r="J28" s="573"/>
    </row>
    <row r="29" spans="1:10" outlineLevel="1" x14ac:dyDescent="0.25">
      <c r="A29" s="1">
        <v>2</v>
      </c>
      <c r="B29" s="1" t="s">
        <v>17</v>
      </c>
      <c r="C29" s="564"/>
      <c r="D29" s="564"/>
      <c r="E29" s="9">
        <f t="shared" si="0"/>
        <v>22</v>
      </c>
      <c r="F29" s="566" t="s">
        <v>436</v>
      </c>
      <c r="G29" s="568" t="str">
        <f t="shared" si="3"/>
        <v>2.6</v>
      </c>
      <c r="H29" s="11" t="s">
        <v>472</v>
      </c>
      <c r="I29" s="11"/>
      <c r="J29" s="573"/>
    </row>
    <row r="30" spans="1:10" outlineLevel="1" x14ac:dyDescent="0.25">
      <c r="A30" s="1">
        <v>2</v>
      </c>
      <c r="B30" s="1" t="s">
        <v>17</v>
      </c>
      <c r="C30" s="564"/>
      <c r="D30" s="564"/>
      <c r="E30" s="9">
        <f t="shared" si="0"/>
        <v>23</v>
      </c>
      <c r="F30" s="566" t="s">
        <v>436</v>
      </c>
      <c r="G30" s="568" t="str">
        <f t="shared" si="3"/>
        <v>2.7</v>
      </c>
      <c r="H30" s="11" t="s">
        <v>452</v>
      </c>
      <c r="I30" s="11"/>
      <c r="J30" s="573"/>
    </row>
    <row r="31" spans="1:10" ht="37.5" outlineLevel="1" x14ac:dyDescent="0.25">
      <c r="A31" s="1">
        <v>2</v>
      </c>
      <c r="B31" s="1" t="s">
        <v>17</v>
      </c>
      <c r="C31" s="564"/>
      <c r="D31" s="564"/>
      <c r="E31" s="9">
        <f t="shared" si="0"/>
        <v>24</v>
      </c>
      <c r="F31" s="566" t="s">
        <v>436</v>
      </c>
      <c r="G31" s="568" t="str">
        <f t="shared" si="3"/>
        <v>2.8</v>
      </c>
      <c r="H31" s="11" t="s">
        <v>692</v>
      </c>
      <c r="I31" s="571" t="s">
        <v>577</v>
      </c>
      <c r="J31" s="573" t="s">
        <v>578</v>
      </c>
    </row>
    <row r="32" spans="1:10" ht="37.5" outlineLevel="1" x14ac:dyDescent="0.25">
      <c r="A32" s="1">
        <v>2</v>
      </c>
      <c r="B32" s="1" t="s">
        <v>17</v>
      </c>
      <c r="C32" s="564"/>
      <c r="D32" s="564"/>
      <c r="E32" s="9">
        <f t="shared" si="0"/>
        <v>25</v>
      </c>
      <c r="F32" s="566" t="s">
        <v>436</v>
      </c>
      <c r="G32" s="568" t="str">
        <f t="shared" si="3"/>
        <v>2.9</v>
      </c>
      <c r="H32" s="11" t="s">
        <v>693</v>
      </c>
      <c r="I32" s="571" t="s">
        <v>577</v>
      </c>
      <c r="J32" s="573" t="s">
        <v>578</v>
      </c>
    </row>
    <row r="33" spans="1:10" ht="37.5" outlineLevel="1" x14ac:dyDescent="0.25">
      <c r="A33" s="1">
        <v>2</v>
      </c>
      <c r="B33" s="1" t="s">
        <v>17</v>
      </c>
      <c r="C33" s="564"/>
      <c r="D33" s="564"/>
      <c r="E33" s="9">
        <f t="shared" si="0"/>
        <v>26</v>
      </c>
      <c r="F33" s="566" t="s">
        <v>436</v>
      </c>
      <c r="G33" s="568" t="str">
        <f t="shared" ref="G33" si="4">LEFT(G32,1)&amp;"."&amp;RIGHT(G32,1)+1</f>
        <v>2.10</v>
      </c>
      <c r="H33" s="11" t="s">
        <v>459</v>
      </c>
      <c r="I33" s="571" t="s">
        <v>577</v>
      </c>
      <c r="J33" s="573" t="s">
        <v>578</v>
      </c>
    </row>
    <row r="34" spans="1:10" ht="37.5" outlineLevel="1" x14ac:dyDescent="0.25">
      <c r="A34" s="1">
        <v>2</v>
      </c>
      <c r="B34" s="1" t="s">
        <v>17</v>
      </c>
      <c r="C34" s="564"/>
      <c r="D34" s="564"/>
      <c r="E34" s="9">
        <f t="shared" si="0"/>
        <v>27</v>
      </c>
      <c r="F34" s="566" t="s">
        <v>436</v>
      </c>
      <c r="G34" s="568" t="str">
        <f t="shared" ref="G34:G40" si="5">LEFT(G33,1)&amp;"."&amp;RIGHT(G33,2)+1</f>
        <v>2.11</v>
      </c>
      <c r="H34" s="11" t="s">
        <v>453</v>
      </c>
      <c r="I34" s="571" t="s">
        <v>577</v>
      </c>
      <c r="J34" s="573" t="s">
        <v>578</v>
      </c>
    </row>
    <row r="35" spans="1:10" ht="37.5" outlineLevel="1" x14ac:dyDescent="0.25">
      <c r="A35" s="1">
        <v>2</v>
      </c>
      <c r="B35" s="1" t="s">
        <v>17</v>
      </c>
      <c r="C35" s="564"/>
      <c r="D35" s="564"/>
      <c r="E35" s="9">
        <f t="shared" si="0"/>
        <v>28</v>
      </c>
      <c r="F35" s="566" t="s">
        <v>436</v>
      </c>
      <c r="G35" s="568" t="str">
        <f t="shared" si="5"/>
        <v>2.12</v>
      </c>
      <c r="H35" s="11" t="s">
        <v>454</v>
      </c>
      <c r="I35" s="571" t="s">
        <v>577</v>
      </c>
      <c r="J35" s="573" t="s">
        <v>578</v>
      </c>
    </row>
    <row r="36" spans="1:10" ht="37.5" outlineLevel="1" x14ac:dyDescent="0.25">
      <c r="A36" s="1">
        <v>2</v>
      </c>
      <c r="B36" s="1" t="s">
        <v>17</v>
      </c>
      <c r="C36" s="564"/>
      <c r="D36" s="564"/>
      <c r="E36" s="9">
        <f t="shared" si="0"/>
        <v>29</v>
      </c>
      <c r="F36" s="566" t="s">
        <v>436</v>
      </c>
      <c r="G36" s="568" t="str">
        <f t="shared" si="5"/>
        <v>2.13</v>
      </c>
      <c r="H36" s="11" t="s">
        <v>691</v>
      </c>
      <c r="I36" s="571" t="s">
        <v>577</v>
      </c>
      <c r="J36" s="573" t="s">
        <v>578</v>
      </c>
    </row>
    <row r="37" spans="1:10" outlineLevel="1" x14ac:dyDescent="0.25">
      <c r="A37" s="1">
        <v>2</v>
      </c>
      <c r="B37" s="1" t="s">
        <v>17</v>
      </c>
      <c r="C37" s="564"/>
      <c r="D37" s="564"/>
      <c r="E37" s="9">
        <f t="shared" si="0"/>
        <v>30</v>
      </c>
      <c r="F37" s="566" t="s">
        <v>436</v>
      </c>
      <c r="G37" s="568" t="str">
        <f t="shared" si="5"/>
        <v>2.14</v>
      </c>
      <c r="H37" s="11" t="s">
        <v>455</v>
      </c>
      <c r="I37" s="11"/>
      <c r="J37" s="573"/>
    </row>
    <row r="38" spans="1:10" outlineLevel="1" x14ac:dyDescent="0.25">
      <c r="A38" s="1">
        <v>2</v>
      </c>
      <c r="B38" s="1" t="s">
        <v>17</v>
      </c>
      <c r="C38" s="564"/>
      <c r="D38" s="564"/>
      <c r="E38" s="9">
        <f t="shared" si="0"/>
        <v>31</v>
      </c>
      <c r="F38" s="566" t="s">
        <v>436</v>
      </c>
      <c r="G38" s="568" t="str">
        <f t="shared" si="5"/>
        <v>2.15</v>
      </c>
      <c r="H38" s="11" t="s">
        <v>456</v>
      </c>
      <c r="I38" s="11"/>
      <c r="J38" s="573"/>
    </row>
    <row r="39" spans="1:10" outlineLevel="1" x14ac:dyDescent="0.25">
      <c r="A39" s="1">
        <v>2</v>
      </c>
      <c r="B39" s="1" t="s">
        <v>17</v>
      </c>
      <c r="C39" s="564"/>
      <c r="D39" s="564"/>
      <c r="E39" s="9">
        <f t="shared" ref="E39:E92" si="6">ROW()-$K$7</f>
        <v>32</v>
      </c>
      <c r="F39" s="566" t="s">
        <v>436</v>
      </c>
      <c r="G39" s="568" t="str">
        <f t="shared" si="5"/>
        <v>2.16</v>
      </c>
      <c r="H39" s="11" t="s">
        <v>457</v>
      </c>
      <c r="I39" s="11"/>
      <c r="J39" s="573"/>
    </row>
    <row r="40" spans="1:10" outlineLevel="1" x14ac:dyDescent="0.25">
      <c r="A40" s="1">
        <v>2</v>
      </c>
      <c r="B40" s="1" t="s">
        <v>17</v>
      </c>
      <c r="C40" s="564"/>
      <c r="D40" s="564"/>
      <c r="E40" s="9">
        <f t="shared" si="6"/>
        <v>33</v>
      </c>
      <c r="F40" s="566" t="s">
        <v>436</v>
      </c>
      <c r="G40" s="568" t="str">
        <f t="shared" si="5"/>
        <v>2.17</v>
      </c>
      <c r="H40" s="11" t="s">
        <v>458</v>
      </c>
      <c r="I40" s="11"/>
      <c r="J40" s="573"/>
    </row>
    <row r="41" spans="1:10" x14ac:dyDescent="0.25">
      <c r="A41" s="1">
        <v>1</v>
      </c>
      <c r="B41" s="1" t="s">
        <v>16</v>
      </c>
      <c r="C41" s="564"/>
      <c r="D41" s="564"/>
      <c r="E41" s="565">
        <f t="shared" ref="E41:E130" si="7">ROW()-$K$7</f>
        <v>34</v>
      </c>
      <c r="F41" s="567"/>
      <c r="G41" s="567">
        <v>3</v>
      </c>
      <c r="H41" s="724" t="s">
        <v>443</v>
      </c>
      <c r="I41" s="725"/>
      <c r="J41" s="572"/>
    </row>
    <row r="42" spans="1:10" outlineLevel="1" x14ac:dyDescent="0.25">
      <c r="A42" s="1">
        <v>2</v>
      </c>
      <c r="B42" s="1" t="s">
        <v>17</v>
      </c>
      <c r="C42" s="564"/>
      <c r="D42" s="564"/>
      <c r="E42" s="9">
        <f t="shared" si="7"/>
        <v>35</v>
      </c>
      <c r="F42" s="566" t="s">
        <v>436</v>
      </c>
      <c r="G42" s="568" t="str">
        <f>G41&amp;".1"</f>
        <v>3.1</v>
      </c>
      <c r="H42" s="11" t="s">
        <v>535</v>
      </c>
      <c r="I42" s="11"/>
      <c r="J42" s="573"/>
    </row>
    <row r="43" spans="1:10" outlineLevel="1" x14ac:dyDescent="0.25">
      <c r="A43" s="1">
        <v>2</v>
      </c>
      <c r="B43" s="1" t="s">
        <v>17</v>
      </c>
      <c r="C43" s="564"/>
      <c r="D43" s="564"/>
      <c r="E43" s="9">
        <f t="shared" si="7"/>
        <v>36</v>
      </c>
      <c r="F43" s="566" t="s">
        <v>436</v>
      </c>
      <c r="G43" s="568" t="str">
        <f t="shared" ref="G43:G48" si="8">LEFT(G42,1)&amp;"."&amp;RIGHT(G42,1)+1</f>
        <v>3.2</v>
      </c>
      <c r="H43" s="11" t="s">
        <v>497</v>
      </c>
      <c r="I43" s="11"/>
      <c r="J43" s="573"/>
    </row>
    <row r="44" spans="1:10" outlineLevel="1" x14ac:dyDescent="0.25">
      <c r="A44" s="1">
        <v>2</v>
      </c>
      <c r="B44" s="1" t="s">
        <v>17</v>
      </c>
      <c r="C44" s="564"/>
      <c r="D44" s="564"/>
      <c r="E44" s="9">
        <f t="shared" si="7"/>
        <v>37</v>
      </c>
      <c r="F44" s="566" t="s">
        <v>436</v>
      </c>
      <c r="G44" s="568" t="str">
        <f t="shared" si="8"/>
        <v>3.3</v>
      </c>
      <c r="H44" s="11" t="s">
        <v>499</v>
      </c>
      <c r="I44" s="11"/>
      <c r="J44" s="573"/>
    </row>
    <row r="45" spans="1:10" outlineLevel="1" x14ac:dyDescent="0.25">
      <c r="A45" s="1">
        <v>2</v>
      </c>
      <c r="B45" s="1" t="s">
        <v>17</v>
      </c>
      <c r="C45" s="564"/>
      <c r="D45" s="564"/>
      <c r="E45" s="9">
        <f t="shared" si="7"/>
        <v>38</v>
      </c>
      <c r="F45" s="566" t="s">
        <v>436</v>
      </c>
      <c r="G45" s="568" t="str">
        <f t="shared" si="8"/>
        <v>3.4</v>
      </c>
      <c r="H45" s="11" t="s">
        <v>536</v>
      </c>
      <c r="I45" s="11"/>
      <c r="J45" s="573"/>
    </row>
    <row r="46" spans="1:10" outlineLevel="1" x14ac:dyDescent="0.25">
      <c r="A46" s="1">
        <v>2</v>
      </c>
      <c r="B46" s="1" t="s">
        <v>17</v>
      </c>
      <c r="C46" s="564"/>
      <c r="D46" s="564"/>
      <c r="E46" s="9">
        <f t="shared" si="7"/>
        <v>39</v>
      </c>
      <c r="F46" s="566" t="s">
        <v>436</v>
      </c>
      <c r="G46" s="568" t="str">
        <f t="shared" si="8"/>
        <v>3.5</v>
      </c>
      <c r="H46" s="11" t="s">
        <v>537</v>
      </c>
      <c r="I46" s="11" t="s">
        <v>579</v>
      </c>
      <c r="J46" s="573"/>
    </row>
    <row r="47" spans="1:10" outlineLevel="1" x14ac:dyDescent="0.25">
      <c r="A47" s="1">
        <v>2</v>
      </c>
      <c r="B47" s="1" t="s">
        <v>17</v>
      </c>
      <c r="C47" s="564"/>
      <c r="D47" s="564"/>
      <c r="E47" s="9">
        <f t="shared" si="7"/>
        <v>40</v>
      </c>
      <c r="F47" s="566" t="s">
        <v>436</v>
      </c>
      <c r="G47" s="568" t="str">
        <f t="shared" si="8"/>
        <v>3.6</v>
      </c>
      <c r="H47" s="11" t="s">
        <v>538</v>
      </c>
      <c r="I47" s="11" t="s">
        <v>579</v>
      </c>
      <c r="J47" s="573"/>
    </row>
    <row r="48" spans="1:10" ht="37.5" outlineLevel="1" x14ac:dyDescent="0.25">
      <c r="A48" s="1">
        <v>2</v>
      </c>
      <c r="B48" s="1" t="s">
        <v>17</v>
      </c>
      <c r="C48" s="564"/>
      <c r="D48" s="564"/>
      <c r="E48" s="9">
        <f t="shared" si="7"/>
        <v>41</v>
      </c>
      <c r="F48" s="566" t="s">
        <v>436</v>
      </c>
      <c r="G48" s="568" t="str">
        <f t="shared" si="8"/>
        <v>3.7</v>
      </c>
      <c r="H48" s="11" t="s">
        <v>539</v>
      </c>
      <c r="I48" s="571" t="s">
        <v>577</v>
      </c>
      <c r="J48" s="573" t="s">
        <v>578</v>
      </c>
    </row>
    <row r="49" spans="1:10" x14ac:dyDescent="0.25">
      <c r="A49" s="1">
        <v>1</v>
      </c>
      <c r="B49" s="1" t="s">
        <v>16</v>
      </c>
      <c r="C49" s="564"/>
      <c r="D49" s="564"/>
      <c r="E49" s="565">
        <f t="shared" si="7"/>
        <v>42</v>
      </c>
      <c r="F49" s="567"/>
      <c r="G49" s="567">
        <v>4</v>
      </c>
      <c r="H49" s="724" t="s">
        <v>444</v>
      </c>
      <c r="I49" s="725"/>
      <c r="J49" s="572"/>
    </row>
    <row r="50" spans="1:10" outlineLevel="1" x14ac:dyDescent="0.25">
      <c r="A50" s="1">
        <v>2</v>
      </c>
      <c r="B50" s="1" t="s">
        <v>17</v>
      </c>
      <c r="C50" s="564"/>
      <c r="D50" s="564"/>
      <c r="E50" s="9">
        <f t="shared" si="7"/>
        <v>43</v>
      </c>
      <c r="F50" s="566" t="s">
        <v>436</v>
      </c>
      <c r="G50" s="568" t="str">
        <f>G49&amp;".1"</f>
        <v>4.1</v>
      </c>
      <c r="H50" s="11" t="s">
        <v>496</v>
      </c>
      <c r="I50" s="11"/>
      <c r="J50" s="573"/>
    </row>
    <row r="51" spans="1:10" outlineLevel="1" x14ac:dyDescent="0.25">
      <c r="A51" s="1">
        <v>2</v>
      </c>
      <c r="B51" s="1" t="s">
        <v>17</v>
      </c>
      <c r="C51" s="564"/>
      <c r="D51" s="564"/>
      <c r="E51" s="9">
        <f t="shared" si="7"/>
        <v>44</v>
      </c>
      <c r="F51" s="566" t="s">
        <v>436</v>
      </c>
      <c r="G51" s="568" t="str">
        <f t="shared" ref="G51:G59" si="9">LEFT(G50,1)&amp;"."&amp;RIGHT(G50,1)+1</f>
        <v>4.2</v>
      </c>
      <c r="H51" s="11" t="s">
        <v>497</v>
      </c>
      <c r="I51" s="11"/>
      <c r="J51" s="573"/>
    </row>
    <row r="52" spans="1:10" outlineLevel="1" x14ac:dyDescent="0.25">
      <c r="A52" s="1">
        <v>2</v>
      </c>
      <c r="B52" s="1" t="s">
        <v>17</v>
      </c>
      <c r="C52" s="564"/>
      <c r="D52" s="564"/>
      <c r="E52" s="9">
        <f t="shared" si="7"/>
        <v>45</v>
      </c>
      <c r="F52" s="566" t="s">
        <v>436</v>
      </c>
      <c r="G52" s="568" t="str">
        <f t="shared" si="9"/>
        <v>4.3</v>
      </c>
      <c r="H52" s="11" t="s">
        <v>498</v>
      </c>
      <c r="I52" s="11"/>
      <c r="J52" s="573"/>
    </row>
    <row r="53" spans="1:10" outlineLevel="1" x14ac:dyDescent="0.25">
      <c r="A53" s="1">
        <v>2</v>
      </c>
      <c r="B53" s="1" t="s">
        <v>17</v>
      </c>
      <c r="C53" s="564"/>
      <c r="D53" s="564"/>
      <c r="E53" s="9">
        <f t="shared" si="7"/>
        <v>46</v>
      </c>
      <c r="F53" s="566"/>
      <c r="G53" s="568" t="str">
        <f t="shared" si="9"/>
        <v>4.4</v>
      </c>
      <c r="H53" s="11" t="s">
        <v>506</v>
      </c>
      <c r="I53" s="11"/>
      <c r="J53" s="573"/>
    </row>
    <row r="54" spans="1:10" outlineLevel="1" x14ac:dyDescent="0.25">
      <c r="A54" s="1">
        <v>2</v>
      </c>
      <c r="B54" s="1" t="s">
        <v>17</v>
      </c>
      <c r="C54" s="564"/>
      <c r="D54" s="564"/>
      <c r="E54" s="9">
        <f t="shared" si="7"/>
        <v>47</v>
      </c>
      <c r="F54" s="566" t="s">
        <v>436</v>
      </c>
      <c r="G54" s="568" t="str">
        <f t="shared" si="9"/>
        <v>4.5</v>
      </c>
      <c r="H54" s="11" t="s">
        <v>499</v>
      </c>
      <c r="I54" s="11"/>
      <c r="J54" s="573"/>
    </row>
    <row r="55" spans="1:10" outlineLevel="1" x14ac:dyDescent="0.25">
      <c r="A55" s="1">
        <v>2</v>
      </c>
      <c r="B55" s="1" t="s">
        <v>17</v>
      </c>
      <c r="C55" s="564"/>
      <c r="D55" s="564"/>
      <c r="E55" s="9">
        <f t="shared" si="7"/>
        <v>48</v>
      </c>
      <c r="F55" s="566"/>
      <c r="G55" s="568" t="str">
        <f t="shared" si="9"/>
        <v>4.6</v>
      </c>
      <c r="H55" s="11" t="s">
        <v>500</v>
      </c>
      <c r="I55" s="11"/>
      <c r="J55" s="573"/>
    </row>
    <row r="56" spans="1:10" outlineLevel="1" x14ac:dyDescent="0.25">
      <c r="A56" s="1">
        <v>2</v>
      </c>
      <c r="B56" s="1" t="s">
        <v>17</v>
      </c>
      <c r="C56" s="564"/>
      <c r="D56" s="564"/>
      <c r="E56" s="9">
        <f t="shared" si="7"/>
        <v>49</v>
      </c>
      <c r="F56" s="566" t="s">
        <v>436</v>
      </c>
      <c r="G56" s="568" t="str">
        <f t="shared" si="9"/>
        <v>4.7</v>
      </c>
      <c r="H56" s="11" t="s">
        <v>501</v>
      </c>
      <c r="I56" s="11"/>
      <c r="J56" s="573"/>
    </row>
    <row r="57" spans="1:10" outlineLevel="1" x14ac:dyDescent="0.25">
      <c r="A57" s="1">
        <v>2</v>
      </c>
      <c r="B57" s="1" t="s">
        <v>17</v>
      </c>
      <c r="C57" s="564"/>
      <c r="D57" s="564"/>
      <c r="E57" s="9">
        <f t="shared" si="7"/>
        <v>50</v>
      </c>
      <c r="F57" s="566" t="s">
        <v>436</v>
      </c>
      <c r="G57" s="568" t="str">
        <f t="shared" si="9"/>
        <v>4.8</v>
      </c>
      <c r="H57" s="11" t="s">
        <v>502</v>
      </c>
      <c r="I57" s="11"/>
      <c r="J57" s="573"/>
    </row>
    <row r="58" spans="1:10" outlineLevel="1" x14ac:dyDescent="0.25">
      <c r="A58" s="1">
        <v>2</v>
      </c>
      <c r="B58" s="1" t="s">
        <v>17</v>
      </c>
      <c r="C58" s="564"/>
      <c r="D58" s="564"/>
      <c r="E58" s="9">
        <f t="shared" si="7"/>
        <v>51</v>
      </c>
      <c r="F58" s="566" t="s">
        <v>436</v>
      </c>
      <c r="G58" s="568" t="str">
        <f t="shared" si="9"/>
        <v>4.9</v>
      </c>
      <c r="H58" s="11" t="s">
        <v>503</v>
      </c>
      <c r="I58" s="11"/>
      <c r="J58" s="573"/>
    </row>
    <row r="59" spans="1:10" outlineLevel="1" x14ac:dyDescent="0.25">
      <c r="A59" s="1">
        <v>2</v>
      </c>
      <c r="B59" s="1" t="s">
        <v>17</v>
      </c>
      <c r="C59" s="564"/>
      <c r="D59" s="564"/>
      <c r="E59" s="9">
        <f t="shared" si="7"/>
        <v>52</v>
      </c>
      <c r="F59" s="566" t="s">
        <v>436</v>
      </c>
      <c r="G59" s="568" t="str">
        <f t="shared" si="9"/>
        <v>4.10</v>
      </c>
      <c r="H59" s="11" t="s">
        <v>504</v>
      </c>
      <c r="I59" s="11"/>
      <c r="J59" s="573"/>
    </row>
    <row r="60" spans="1:10" ht="37.5" outlineLevel="1" x14ac:dyDescent="0.25">
      <c r="A60" s="1">
        <v>2</v>
      </c>
      <c r="B60" s="1" t="s">
        <v>17</v>
      </c>
      <c r="C60" s="564"/>
      <c r="D60" s="564"/>
      <c r="E60" s="9">
        <f t="shared" si="7"/>
        <v>53</v>
      </c>
      <c r="F60" s="566"/>
      <c r="G60" s="568" t="str">
        <f t="shared" ref="G60" si="10">LEFT(G59,1)&amp;"."&amp;RIGHT(G59,2)+1</f>
        <v>4.11</v>
      </c>
      <c r="H60" s="11" t="s">
        <v>505</v>
      </c>
      <c r="I60" s="571" t="s">
        <v>577</v>
      </c>
      <c r="J60" s="573" t="s">
        <v>578</v>
      </c>
    </row>
    <row r="61" spans="1:10" x14ac:dyDescent="0.25">
      <c r="A61" s="1">
        <v>1</v>
      </c>
      <c r="B61" s="1" t="s">
        <v>16</v>
      </c>
      <c r="C61" s="564"/>
      <c r="D61" s="564"/>
      <c r="E61" s="565">
        <f t="shared" si="6"/>
        <v>54</v>
      </c>
      <c r="F61" s="567"/>
      <c r="G61" s="567">
        <v>5</v>
      </c>
      <c r="H61" s="724" t="s">
        <v>580</v>
      </c>
      <c r="I61" s="725"/>
      <c r="J61" s="572"/>
    </row>
    <row r="62" spans="1:10" outlineLevel="1" x14ac:dyDescent="0.25">
      <c r="A62" s="1">
        <v>2</v>
      </c>
      <c r="B62" s="1" t="s">
        <v>17</v>
      </c>
      <c r="C62" s="564"/>
      <c r="D62" s="564"/>
      <c r="E62" s="9">
        <f t="shared" si="6"/>
        <v>55</v>
      </c>
      <c r="F62" s="566" t="s">
        <v>436</v>
      </c>
      <c r="G62" s="568" t="str">
        <f>G61&amp;".1"</f>
        <v>5.1</v>
      </c>
      <c r="H62" s="11" t="s">
        <v>460</v>
      </c>
      <c r="I62" s="11"/>
      <c r="J62" s="573"/>
    </row>
    <row r="63" spans="1:10" outlineLevel="1" x14ac:dyDescent="0.25">
      <c r="A63" s="1">
        <v>2</v>
      </c>
      <c r="B63" s="1" t="s">
        <v>17</v>
      </c>
      <c r="C63" s="564"/>
      <c r="D63" s="564"/>
      <c r="E63" s="9">
        <f t="shared" si="6"/>
        <v>56</v>
      </c>
      <c r="F63" s="566"/>
      <c r="G63" s="568" t="str">
        <f t="shared" ref="G63:G71" si="11">LEFT(G62,1)&amp;"."&amp;RIGHT(G62,1)+1</f>
        <v>5.2</v>
      </c>
      <c r="H63" s="11" t="s">
        <v>461</v>
      </c>
      <c r="I63" s="11"/>
      <c r="J63" s="573"/>
    </row>
    <row r="64" spans="1:10" outlineLevel="1" x14ac:dyDescent="0.25">
      <c r="A64" s="1">
        <v>2</v>
      </c>
      <c r="B64" s="1" t="s">
        <v>17</v>
      </c>
      <c r="C64" s="564"/>
      <c r="D64" s="564"/>
      <c r="E64" s="9">
        <f t="shared" si="6"/>
        <v>57</v>
      </c>
      <c r="F64" s="566"/>
      <c r="G64" s="568" t="str">
        <f t="shared" si="11"/>
        <v>5.3</v>
      </c>
      <c r="H64" s="11" t="s">
        <v>462</v>
      </c>
      <c r="I64" s="11"/>
      <c r="J64" s="573"/>
    </row>
    <row r="65" spans="1:10" outlineLevel="1" x14ac:dyDescent="0.25">
      <c r="A65" s="1">
        <v>2</v>
      </c>
      <c r="B65" s="1" t="s">
        <v>17</v>
      </c>
      <c r="C65" s="564"/>
      <c r="D65" s="564"/>
      <c r="E65" s="9">
        <f t="shared" si="6"/>
        <v>58</v>
      </c>
      <c r="F65" s="566" t="s">
        <v>436</v>
      </c>
      <c r="G65" s="568" t="str">
        <f t="shared" si="11"/>
        <v>5.4</v>
      </c>
      <c r="H65" s="11" t="s">
        <v>467</v>
      </c>
      <c r="I65" s="11"/>
      <c r="J65" s="573"/>
    </row>
    <row r="66" spans="1:10" outlineLevel="1" x14ac:dyDescent="0.25">
      <c r="A66" s="1">
        <v>2</v>
      </c>
      <c r="B66" s="1" t="s">
        <v>17</v>
      </c>
      <c r="C66" s="564"/>
      <c r="D66" s="564"/>
      <c r="E66" s="9">
        <f t="shared" si="6"/>
        <v>59</v>
      </c>
      <c r="F66" s="566" t="s">
        <v>436</v>
      </c>
      <c r="G66" s="568" t="str">
        <f t="shared" si="11"/>
        <v>5.5</v>
      </c>
      <c r="H66" s="11" t="s">
        <v>468</v>
      </c>
      <c r="I66" s="11"/>
      <c r="J66" s="573"/>
    </row>
    <row r="67" spans="1:10" outlineLevel="1" x14ac:dyDescent="0.25">
      <c r="A67" s="1">
        <v>2</v>
      </c>
      <c r="B67" s="1" t="s">
        <v>17</v>
      </c>
      <c r="C67" s="564"/>
      <c r="D67" s="564"/>
      <c r="E67" s="9">
        <f t="shared" si="6"/>
        <v>60</v>
      </c>
      <c r="F67" s="566" t="s">
        <v>436</v>
      </c>
      <c r="G67" s="568" t="str">
        <f t="shared" si="11"/>
        <v>5.6</v>
      </c>
      <c r="H67" s="11" t="s">
        <v>463</v>
      </c>
      <c r="I67" s="11"/>
      <c r="J67" s="573"/>
    </row>
    <row r="68" spans="1:10" ht="37.5" outlineLevel="1" x14ac:dyDescent="0.25">
      <c r="A68" s="1">
        <v>2</v>
      </c>
      <c r="B68" s="1" t="s">
        <v>17</v>
      </c>
      <c r="C68" s="564"/>
      <c r="D68" s="564"/>
      <c r="E68" s="9">
        <f t="shared" si="6"/>
        <v>61</v>
      </c>
      <c r="F68" s="566" t="s">
        <v>436</v>
      </c>
      <c r="G68" s="568" t="str">
        <f t="shared" si="11"/>
        <v>5.7</v>
      </c>
      <c r="H68" s="11" t="s">
        <v>464</v>
      </c>
      <c r="I68" s="571" t="s">
        <v>577</v>
      </c>
      <c r="J68" s="573" t="s">
        <v>578</v>
      </c>
    </row>
    <row r="69" spans="1:10" outlineLevel="1" x14ac:dyDescent="0.25">
      <c r="A69" s="1">
        <v>2</v>
      </c>
      <c r="B69" s="1" t="s">
        <v>17</v>
      </c>
      <c r="C69" s="564"/>
      <c r="D69" s="564"/>
      <c r="E69" s="9">
        <f t="shared" si="6"/>
        <v>62</v>
      </c>
      <c r="F69" s="566" t="s">
        <v>436</v>
      </c>
      <c r="G69" s="568" t="str">
        <f t="shared" si="11"/>
        <v>5.8</v>
      </c>
      <c r="H69" s="11" t="s">
        <v>465</v>
      </c>
      <c r="I69" s="11"/>
      <c r="J69" s="573"/>
    </row>
    <row r="70" spans="1:10" outlineLevel="1" x14ac:dyDescent="0.25">
      <c r="A70" s="1">
        <v>2</v>
      </c>
      <c r="B70" s="1" t="s">
        <v>17</v>
      </c>
      <c r="C70" s="564"/>
      <c r="D70" s="564"/>
      <c r="E70" s="9">
        <f t="shared" si="6"/>
        <v>63</v>
      </c>
      <c r="F70" s="566"/>
      <c r="G70" s="568" t="str">
        <f t="shared" si="11"/>
        <v>5.9</v>
      </c>
      <c r="H70" s="11" t="s">
        <v>466</v>
      </c>
      <c r="I70" s="11"/>
      <c r="J70" s="573"/>
    </row>
    <row r="71" spans="1:10" outlineLevel="1" x14ac:dyDescent="0.25">
      <c r="A71" s="1">
        <v>2</v>
      </c>
      <c r="B71" s="1" t="s">
        <v>17</v>
      </c>
      <c r="C71" s="564"/>
      <c r="D71" s="564"/>
      <c r="E71" s="9">
        <f t="shared" si="6"/>
        <v>64</v>
      </c>
      <c r="F71" s="566"/>
      <c r="G71" s="568" t="str">
        <f t="shared" si="11"/>
        <v>5.10</v>
      </c>
      <c r="H71" s="11" t="s">
        <v>469</v>
      </c>
      <c r="I71" s="11"/>
      <c r="J71" s="573"/>
    </row>
    <row r="72" spans="1:10" x14ac:dyDescent="0.25">
      <c r="A72" s="1">
        <v>1</v>
      </c>
      <c r="B72" s="1" t="s">
        <v>16</v>
      </c>
      <c r="C72" s="564"/>
      <c r="D72" s="564"/>
      <c r="E72" s="565">
        <f t="shared" si="6"/>
        <v>65</v>
      </c>
      <c r="F72" s="567"/>
      <c r="G72" s="567">
        <v>6</v>
      </c>
      <c r="H72" s="724" t="s">
        <v>690</v>
      </c>
      <c r="I72" s="725"/>
      <c r="J72" s="572"/>
    </row>
    <row r="73" spans="1:10" outlineLevel="1" x14ac:dyDescent="0.25">
      <c r="A73" s="1">
        <v>2</v>
      </c>
      <c r="B73" s="1" t="s">
        <v>17</v>
      </c>
      <c r="C73" s="564"/>
      <c r="D73" s="564"/>
      <c r="E73" s="9">
        <f t="shared" si="6"/>
        <v>66</v>
      </c>
      <c r="F73" s="566"/>
      <c r="G73" s="568" t="str">
        <f>G72&amp;".1"</f>
        <v>6.1</v>
      </c>
      <c r="H73" s="11" t="s">
        <v>470</v>
      </c>
      <c r="I73" s="11"/>
      <c r="J73" s="573"/>
    </row>
    <row r="74" spans="1:10" outlineLevel="1" x14ac:dyDescent="0.25">
      <c r="A74" s="1">
        <v>2</v>
      </c>
      <c r="B74" s="1" t="s">
        <v>17</v>
      </c>
      <c r="C74" s="564"/>
      <c r="D74" s="564"/>
      <c r="E74" s="9">
        <f t="shared" si="6"/>
        <v>67</v>
      </c>
      <c r="F74" s="566"/>
      <c r="G74" s="568" t="str">
        <f t="shared" ref="G74:G79" si="12">LEFT(G73,1)&amp;"."&amp;RIGHT(G73,1)+1</f>
        <v>6.2</v>
      </c>
      <c r="H74" s="11" t="s">
        <v>468</v>
      </c>
      <c r="I74" s="11"/>
      <c r="J74" s="573"/>
    </row>
    <row r="75" spans="1:10" outlineLevel="1" x14ac:dyDescent="0.25">
      <c r="A75" s="1">
        <v>2</v>
      </c>
      <c r="B75" s="1" t="s">
        <v>17</v>
      </c>
      <c r="C75" s="564"/>
      <c r="D75" s="564"/>
      <c r="E75" s="9">
        <f t="shared" si="6"/>
        <v>68</v>
      </c>
      <c r="F75" s="566"/>
      <c r="G75" s="568" t="str">
        <f t="shared" si="12"/>
        <v>6.3</v>
      </c>
      <c r="H75" s="11" t="s">
        <v>463</v>
      </c>
      <c r="I75" s="11"/>
      <c r="J75" s="573"/>
    </row>
    <row r="76" spans="1:10" ht="37.5" outlineLevel="1" x14ac:dyDescent="0.25">
      <c r="A76" s="1">
        <v>2</v>
      </c>
      <c r="B76" s="1" t="s">
        <v>17</v>
      </c>
      <c r="C76" s="564"/>
      <c r="D76" s="564"/>
      <c r="E76" s="9">
        <f t="shared" si="6"/>
        <v>69</v>
      </c>
      <c r="F76" s="566"/>
      <c r="G76" s="568" t="str">
        <f t="shared" si="12"/>
        <v>6.4</v>
      </c>
      <c r="H76" s="11" t="s">
        <v>464</v>
      </c>
      <c r="I76" s="571" t="s">
        <v>577</v>
      </c>
      <c r="J76" s="573" t="s">
        <v>578</v>
      </c>
    </row>
    <row r="77" spans="1:10" outlineLevel="1" x14ac:dyDescent="0.25">
      <c r="A77" s="1">
        <v>2</v>
      </c>
      <c r="B77" s="1" t="s">
        <v>17</v>
      </c>
      <c r="C77" s="564"/>
      <c r="D77" s="564"/>
      <c r="E77" s="9">
        <f t="shared" si="6"/>
        <v>70</v>
      </c>
      <c r="F77" s="566"/>
      <c r="G77" s="568" t="str">
        <f t="shared" si="12"/>
        <v>6.5</v>
      </c>
      <c r="H77" s="11" t="s">
        <v>465</v>
      </c>
      <c r="I77" s="11"/>
      <c r="J77" s="573"/>
    </row>
    <row r="78" spans="1:10" outlineLevel="1" x14ac:dyDescent="0.25">
      <c r="A78" s="1">
        <v>2</v>
      </c>
      <c r="B78" s="1" t="s">
        <v>17</v>
      </c>
      <c r="C78" s="564"/>
      <c r="D78" s="564"/>
      <c r="E78" s="9">
        <f t="shared" si="6"/>
        <v>71</v>
      </c>
      <c r="F78" s="566"/>
      <c r="G78" s="568" t="str">
        <f t="shared" si="12"/>
        <v>6.6</v>
      </c>
      <c r="H78" s="11" t="s">
        <v>466</v>
      </c>
      <c r="I78" s="11"/>
      <c r="J78" s="573"/>
    </row>
    <row r="79" spans="1:10" outlineLevel="1" x14ac:dyDescent="0.25">
      <c r="A79" s="1">
        <v>2</v>
      </c>
      <c r="B79" s="1" t="s">
        <v>17</v>
      </c>
      <c r="C79" s="564"/>
      <c r="D79" s="564"/>
      <c r="E79" s="9">
        <f t="shared" si="6"/>
        <v>72</v>
      </c>
      <c r="F79" s="566"/>
      <c r="G79" s="568" t="str">
        <f t="shared" si="12"/>
        <v>6.7</v>
      </c>
      <c r="H79" s="11" t="s">
        <v>469</v>
      </c>
      <c r="I79" s="11"/>
      <c r="J79" s="573"/>
    </row>
    <row r="80" spans="1:10" x14ac:dyDescent="0.25">
      <c r="A80" s="1">
        <v>1</v>
      </c>
      <c r="B80" s="1" t="s">
        <v>16</v>
      </c>
      <c r="C80" s="564"/>
      <c r="D80" s="564"/>
      <c r="E80" s="565">
        <f t="shared" si="6"/>
        <v>73</v>
      </c>
      <c r="F80" s="567"/>
      <c r="G80" s="567">
        <v>7</v>
      </c>
      <c r="H80" s="724" t="s">
        <v>581</v>
      </c>
      <c r="I80" s="725"/>
      <c r="J80" s="572"/>
    </row>
    <row r="81" spans="1:10" outlineLevel="1" x14ac:dyDescent="0.25">
      <c r="A81" s="1">
        <v>2</v>
      </c>
      <c r="B81" s="1" t="s">
        <v>17</v>
      </c>
      <c r="C81" s="564"/>
      <c r="D81" s="564"/>
      <c r="E81" s="9">
        <f t="shared" si="6"/>
        <v>74</v>
      </c>
      <c r="F81" s="566"/>
      <c r="G81" s="568" t="str">
        <f>G80&amp;".1"</f>
        <v>7.1</v>
      </c>
      <c r="H81" s="11" t="s">
        <v>471</v>
      </c>
      <c r="I81" s="11"/>
      <c r="J81" s="573"/>
    </row>
    <row r="82" spans="1:10" outlineLevel="1" x14ac:dyDescent="0.25">
      <c r="A82" s="1">
        <v>2</v>
      </c>
      <c r="B82" s="1" t="s">
        <v>17</v>
      </c>
      <c r="C82" s="564"/>
      <c r="D82" s="564"/>
      <c r="E82" s="9">
        <f t="shared" si="6"/>
        <v>75</v>
      </c>
      <c r="F82" s="566"/>
      <c r="G82" s="568" t="str">
        <f t="shared" ref="G82:G90" si="13">LEFT(G81,1)&amp;"."&amp;RIGHT(G81,1)+1</f>
        <v>7.2</v>
      </c>
      <c r="H82" s="11" t="s">
        <v>473</v>
      </c>
      <c r="I82" s="11"/>
      <c r="J82" s="573"/>
    </row>
    <row r="83" spans="1:10" outlineLevel="1" x14ac:dyDescent="0.25">
      <c r="A83" s="1">
        <v>2</v>
      </c>
      <c r="B83" s="1" t="s">
        <v>17</v>
      </c>
      <c r="C83" s="564"/>
      <c r="D83" s="564"/>
      <c r="E83" s="9">
        <f t="shared" si="6"/>
        <v>76</v>
      </c>
      <c r="F83" s="566"/>
      <c r="G83" s="568" t="str">
        <f t="shared" si="13"/>
        <v>7.3</v>
      </c>
      <c r="H83" s="11" t="s">
        <v>474</v>
      </c>
      <c r="I83" s="11"/>
      <c r="J83" s="573"/>
    </row>
    <row r="84" spans="1:10" outlineLevel="1" x14ac:dyDescent="0.25">
      <c r="A84" s="1">
        <v>2</v>
      </c>
      <c r="B84" s="1" t="s">
        <v>17</v>
      </c>
      <c r="C84" s="564"/>
      <c r="D84" s="564"/>
      <c r="E84" s="9">
        <f t="shared" si="6"/>
        <v>77</v>
      </c>
      <c r="F84" s="566"/>
      <c r="G84" s="568" t="str">
        <f t="shared" si="13"/>
        <v>7.4</v>
      </c>
      <c r="H84" s="11" t="s">
        <v>475</v>
      </c>
      <c r="I84" s="11"/>
      <c r="J84" s="573"/>
    </row>
    <row r="85" spans="1:10" outlineLevel="1" x14ac:dyDescent="0.25">
      <c r="A85" s="1">
        <v>2</v>
      </c>
      <c r="B85" s="1" t="s">
        <v>17</v>
      </c>
      <c r="C85" s="564"/>
      <c r="D85" s="564"/>
      <c r="E85" s="9">
        <f t="shared" si="6"/>
        <v>78</v>
      </c>
      <c r="F85" s="566"/>
      <c r="G85" s="568" t="str">
        <f t="shared" si="13"/>
        <v>7.5</v>
      </c>
      <c r="H85" s="11" t="s">
        <v>472</v>
      </c>
      <c r="I85" s="11"/>
      <c r="J85" s="573"/>
    </row>
    <row r="86" spans="1:10" outlineLevel="1" x14ac:dyDescent="0.25">
      <c r="A86" s="1">
        <v>2</v>
      </c>
      <c r="B86" s="1" t="s">
        <v>17</v>
      </c>
      <c r="C86" s="564"/>
      <c r="D86" s="564"/>
      <c r="E86" s="9">
        <f t="shared" si="6"/>
        <v>79</v>
      </c>
      <c r="F86" s="566"/>
      <c r="G86" s="568" t="str">
        <f t="shared" si="13"/>
        <v>7.6</v>
      </c>
      <c r="H86" s="11" t="s">
        <v>449</v>
      </c>
      <c r="I86" s="11"/>
      <c r="J86" s="573"/>
    </row>
    <row r="87" spans="1:10" outlineLevel="1" x14ac:dyDescent="0.25">
      <c r="A87" s="1">
        <v>2</v>
      </c>
      <c r="B87" s="1" t="s">
        <v>17</v>
      </c>
      <c r="C87" s="564"/>
      <c r="D87" s="564"/>
      <c r="E87" s="9">
        <f t="shared" ref="E87:E330" si="14">ROW()-$K$7</f>
        <v>80</v>
      </c>
      <c r="F87" s="566"/>
      <c r="G87" s="568" t="str">
        <f t="shared" si="13"/>
        <v>7.7</v>
      </c>
      <c r="H87" s="11" t="s">
        <v>467</v>
      </c>
      <c r="I87" s="11"/>
      <c r="J87" s="573"/>
    </row>
    <row r="88" spans="1:10" outlineLevel="1" x14ac:dyDescent="0.25">
      <c r="A88" s="1">
        <v>2</v>
      </c>
      <c r="B88" s="1" t="s">
        <v>17</v>
      </c>
      <c r="C88" s="564"/>
      <c r="D88" s="564"/>
      <c r="E88" s="9">
        <f t="shared" si="6"/>
        <v>81</v>
      </c>
      <c r="F88" s="566"/>
      <c r="G88" s="568" t="str">
        <f t="shared" si="13"/>
        <v>7.8</v>
      </c>
      <c r="H88" s="11" t="s">
        <v>463</v>
      </c>
      <c r="I88" s="11"/>
      <c r="J88" s="573"/>
    </row>
    <row r="89" spans="1:10" outlineLevel="1" x14ac:dyDescent="0.25">
      <c r="A89" s="1">
        <v>2</v>
      </c>
      <c r="B89" s="1" t="s">
        <v>17</v>
      </c>
      <c r="C89" s="564"/>
      <c r="D89" s="564"/>
      <c r="E89" s="9">
        <f t="shared" si="14"/>
        <v>82</v>
      </c>
      <c r="F89" s="566"/>
      <c r="G89" s="568" t="str">
        <f t="shared" si="13"/>
        <v>7.9</v>
      </c>
      <c r="H89" s="11" t="s">
        <v>468</v>
      </c>
      <c r="I89" s="11"/>
      <c r="J89" s="573"/>
    </row>
    <row r="90" spans="1:10" ht="37.5" outlineLevel="1" x14ac:dyDescent="0.25">
      <c r="A90" s="1">
        <v>2</v>
      </c>
      <c r="B90" s="1" t="s">
        <v>17</v>
      </c>
      <c r="C90" s="564"/>
      <c r="D90" s="564"/>
      <c r="E90" s="9">
        <f t="shared" si="6"/>
        <v>83</v>
      </c>
      <c r="F90" s="566"/>
      <c r="G90" s="568" t="str">
        <f t="shared" si="13"/>
        <v>7.10</v>
      </c>
      <c r="H90" s="11" t="s">
        <v>464</v>
      </c>
      <c r="I90" s="571" t="s">
        <v>577</v>
      </c>
      <c r="J90" s="573" t="s">
        <v>578</v>
      </c>
    </row>
    <row r="91" spans="1:10" outlineLevel="1" x14ac:dyDescent="0.25">
      <c r="A91" s="1">
        <v>2</v>
      </c>
      <c r="B91" s="1" t="s">
        <v>17</v>
      </c>
      <c r="C91" s="564"/>
      <c r="D91" s="564"/>
      <c r="E91" s="9">
        <f t="shared" si="6"/>
        <v>84</v>
      </c>
      <c r="F91" s="566"/>
      <c r="G91" s="568" t="str">
        <f t="shared" ref="G91:G93" si="15">LEFT(G90,1)&amp;"."&amp;RIGHT(G90,2)+1</f>
        <v>7.11</v>
      </c>
      <c r="H91" s="11" t="s">
        <v>476</v>
      </c>
      <c r="I91" s="11"/>
      <c r="J91" s="573"/>
    </row>
    <row r="92" spans="1:10" outlineLevel="1" x14ac:dyDescent="0.25">
      <c r="A92" s="1">
        <v>2</v>
      </c>
      <c r="B92" s="1" t="s">
        <v>17</v>
      </c>
      <c r="C92" s="564"/>
      <c r="D92" s="564"/>
      <c r="E92" s="9">
        <f t="shared" si="6"/>
        <v>85</v>
      </c>
      <c r="F92" s="566"/>
      <c r="G92" s="568" t="str">
        <f t="shared" si="15"/>
        <v>7.12</v>
      </c>
      <c r="H92" s="11" t="s">
        <v>466</v>
      </c>
      <c r="I92" s="11"/>
      <c r="J92" s="573"/>
    </row>
    <row r="93" spans="1:10" outlineLevel="1" x14ac:dyDescent="0.25">
      <c r="A93" s="1">
        <v>2</v>
      </c>
      <c r="B93" s="1" t="s">
        <v>17</v>
      </c>
      <c r="C93" s="564"/>
      <c r="D93" s="564"/>
      <c r="E93" s="9">
        <f t="shared" si="14"/>
        <v>86</v>
      </c>
      <c r="F93" s="566"/>
      <c r="G93" s="568" t="str">
        <f t="shared" si="15"/>
        <v>7.13</v>
      </c>
      <c r="H93" s="11" t="s">
        <v>469</v>
      </c>
      <c r="I93" s="11"/>
      <c r="J93" s="573"/>
    </row>
    <row r="94" spans="1:10" ht="39" customHeight="1" x14ac:dyDescent="0.25">
      <c r="A94" s="1">
        <v>1</v>
      </c>
      <c r="B94" s="1" t="s">
        <v>16</v>
      </c>
      <c r="C94" s="564"/>
      <c r="D94" s="564"/>
      <c r="E94" s="565">
        <f t="shared" si="14"/>
        <v>87</v>
      </c>
      <c r="F94" s="567"/>
      <c r="G94" s="567">
        <v>8</v>
      </c>
      <c r="H94" s="724" t="s">
        <v>696</v>
      </c>
      <c r="I94" s="725"/>
      <c r="J94" s="572"/>
    </row>
    <row r="95" spans="1:10" ht="37.5" outlineLevel="1" x14ac:dyDescent="0.25">
      <c r="A95" s="1">
        <v>2</v>
      </c>
      <c r="B95" s="1" t="s">
        <v>17</v>
      </c>
      <c r="C95" s="564"/>
      <c r="D95" s="564"/>
      <c r="E95" s="9">
        <f t="shared" si="14"/>
        <v>88</v>
      </c>
      <c r="F95" s="566"/>
      <c r="G95" s="568" t="str">
        <f>G94&amp;".1"</f>
        <v>8.1</v>
      </c>
      <c r="H95" s="11" t="s">
        <v>477</v>
      </c>
      <c r="I95" s="571" t="s">
        <v>577</v>
      </c>
      <c r="J95" s="573" t="s">
        <v>578</v>
      </c>
    </row>
    <row r="96" spans="1:10" x14ac:dyDescent="0.25">
      <c r="A96" s="1">
        <v>1</v>
      </c>
      <c r="B96" s="1" t="s">
        <v>16</v>
      </c>
      <c r="C96" s="564"/>
      <c r="D96" s="564"/>
      <c r="E96" s="565">
        <f t="shared" si="14"/>
        <v>89</v>
      </c>
      <c r="F96" s="567"/>
      <c r="G96" s="567">
        <v>9</v>
      </c>
      <c r="H96" s="724" t="s">
        <v>582</v>
      </c>
      <c r="I96" s="725"/>
      <c r="J96" s="572"/>
    </row>
    <row r="97" spans="1:10" outlineLevel="1" x14ac:dyDescent="0.25">
      <c r="A97" s="1">
        <v>2</v>
      </c>
      <c r="B97" s="1" t="s">
        <v>17</v>
      </c>
      <c r="C97" s="564"/>
      <c r="D97" s="564"/>
      <c r="E97" s="9">
        <f t="shared" si="14"/>
        <v>90</v>
      </c>
      <c r="F97" s="566" t="s">
        <v>436</v>
      </c>
      <c r="G97" s="568" t="str">
        <f>G96&amp;".1"</f>
        <v>9.1</v>
      </c>
      <c r="H97" s="11" t="s">
        <v>478</v>
      </c>
      <c r="I97" s="11"/>
      <c r="J97" s="573"/>
    </row>
    <row r="98" spans="1:10" outlineLevel="1" x14ac:dyDescent="0.25">
      <c r="A98" s="1">
        <v>2</v>
      </c>
      <c r="B98" s="1" t="s">
        <v>17</v>
      </c>
      <c r="C98" s="564"/>
      <c r="D98" s="564"/>
      <c r="E98" s="9">
        <f t="shared" si="14"/>
        <v>91</v>
      </c>
      <c r="F98" s="566" t="s">
        <v>436</v>
      </c>
      <c r="G98" s="568" t="str">
        <f t="shared" ref="G98:G102" si="16">LEFT(G97,1)&amp;"."&amp;RIGHT(G97,1)+1</f>
        <v>9.2</v>
      </c>
      <c r="H98" s="11" t="s">
        <v>467</v>
      </c>
      <c r="I98" s="11"/>
      <c r="J98" s="573"/>
    </row>
    <row r="99" spans="1:10" outlineLevel="1" x14ac:dyDescent="0.25">
      <c r="A99" s="1">
        <v>2</v>
      </c>
      <c r="B99" s="1" t="s">
        <v>17</v>
      </c>
      <c r="C99" s="564"/>
      <c r="D99" s="564"/>
      <c r="E99" s="9">
        <f t="shared" si="14"/>
        <v>92</v>
      </c>
      <c r="F99" s="566" t="s">
        <v>436</v>
      </c>
      <c r="G99" s="568" t="str">
        <f t="shared" si="16"/>
        <v>9.3</v>
      </c>
      <c r="H99" s="11" t="s">
        <v>468</v>
      </c>
      <c r="I99" s="11"/>
      <c r="J99" s="573"/>
    </row>
    <row r="100" spans="1:10" outlineLevel="1" x14ac:dyDescent="0.25">
      <c r="A100" s="1">
        <v>2</v>
      </c>
      <c r="B100" s="1" t="s">
        <v>17</v>
      </c>
      <c r="C100" s="564"/>
      <c r="D100" s="564"/>
      <c r="E100" s="9">
        <f t="shared" si="14"/>
        <v>93</v>
      </c>
      <c r="F100" s="566" t="s">
        <v>436</v>
      </c>
      <c r="G100" s="568" t="str">
        <f t="shared" si="16"/>
        <v>9.4</v>
      </c>
      <c r="H100" s="11" t="s">
        <v>463</v>
      </c>
      <c r="I100" s="11"/>
      <c r="J100" s="573"/>
    </row>
    <row r="101" spans="1:10" outlineLevel="1" x14ac:dyDescent="0.25">
      <c r="A101" s="1">
        <v>2</v>
      </c>
      <c r="B101" s="1" t="s">
        <v>17</v>
      </c>
      <c r="C101" s="564"/>
      <c r="D101" s="564"/>
      <c r="E101" s="9">
        <f t="shared" si="14"/>
        <v>94</v>
      </c>
      <c r="F101" s="566" t="s">
        <v>436</v>
      </c>
      <c r="G101" s="568" t="str">
        <f t="shared" si="16"/>
        <v>9.5</v>
      </c>
      <c r="H101" s="11" t="s">
        <v>464</v>
      </c>
      <c r="I101" s="571" t="s">
        <v>577</v>
      </c>
      <c r="J101" s="573"/>
    </row>
    <row r="102" spans="1:10" outlineLevel="1" x14ac:dyDescent="0.25">
      <c r="A102" s="1">
        <v>2</v>
      </c>
      <c r="B102" s="1" t="s">
        <v>17</v>
      </c>
      <c r="C102" s="564"/>
      <c r="D102" s="564"/>
      <c r="E102" s="9">
        <f t="shared" si="14"/>
        <v>95</v>
      </c>
      <c r="F102" s="566" t="s">
        <v>436</v>
      </c>
      <c r="G102" s="568" t="str">
        <f t="shared" si="16"/>
        <v>9.6</v>
      </c>
      <c r="H102" s="11" t="s">
        <v>476</v>
      </c>
      <c r="I102" s="11"/>
      <c r="J102" s="573"/>
    </row>
    <row r="103" spans="1:10" outlineLevel="1" x14ac:dyDescent="0.25">
      <c r="A103" s="1">
        <v>2</v>
      </c>
      <c r="B103" s="1" t="s">
        <v>17</v>
      </c>
      <c r="C103" s="564"/>
      <c r="D103" s="564"/>
      <c r="E103" s="9">
        <f t="shared" si="14"/>
        <v>96</v>
      </c>
      <c r="F103" s="566"/>
      <c r="G103" s="568" t="str">
        <f>LEFT(G102,1)&amp;"."&amp;RIGHT(G102,1)+1</f>
        <v>9.7</v>
      </c>
      <c r="H103" s="11" t="s">
        <v>466</v>
      </c>
      <c r="I103" s="11"/>
      <c r="J103" s="573"/>
    </row>
    <row r="104" spans="1:10" outlineLevel="1" x14ac:dyDescent="0.25">
      <c r="A104" s="1">
        <v>2</v>
      </c>
      <c r="B104" s="1" t="s">
        <v>17</v>
      </c>
      <c r="C104" s="564"/>
      <c r="D104" s="564"/>
      <c r="E104" s="9">
        <f t="shared" si="14"/>
        <v>97</v>
      </c>
      <c r="F104" s="566" t="s">
        <v>436</v>
      </c>
      <c r="G104" s="568" t="str">
        <f t="shared" ref="G104:G106" si="17">LEFT(G103,1)&amp;"."&amp;RIGHT(G103,1)+1</f>
        <v>9.8</v>
      </c>
      <c r="H104" s="11" t="s">
        <v>479</v>
      </c>
      <c r="I104" s="11"/>
      <c r="J104" s="573"/>
    </row>
    <row r="105" spans="1:10" outlineLevel="1" x14ac:dyDescent="0.25">
      <c r="A105" s="1">
        <v>2</v>
      </c>
      <c r="B105" s="1" t="s">
        <v>17</v>
      </c>
      <c r="C105" s="564"/>
      <c r="D105" s="564"/>
      <c r="E105" s="9">
        <f t="shared" si="14"/>
        <v>98</v>
      </c>
      <c r="F105" s="566" t="s">
        <v>436</v>
      </c>
      <c r="G105" s="568" t="str">
        <f t="shared" si="17"/>
        <v>9.9</v>
      </c>
      <c r="H105" s="11" t="s">
        <v>480</v>
      </c>
      <c r="I105" s="11"/>
      <c r="J105" s="573"/>
    </row>
    <row r="106" spans="1:10" outlineLevel="1" x14ac:dyDescent="0.25">
      <c r="A106" s="1">
        <v>2</v>
      </c>
      <c r="B106" s="1" t="s">
        <v>17</v>
      </c>
      <c r="C106" s="564"/>
      <c r="D106" s="564"/>
      <c r="E106" s="9">
        <f t="shared" si="14"/>
        <v>99</v>
      </c>
      <c r="F106" s="566" t="s">
        <v>436</v>
      </c>
      <c r="G106" s="568" t="str">
        <f t="shared" si="17"/>
        <v>9.10</v>
      </c>
      <c r="H106" s="11" t="s">
        <v>481</v>
      </c>
      <c r="I106" s="11"/>
      <c r="J106" s="573"/>
    </row>
    <row r="107" spans="1:10" ht="37.5" customHeight="1" x14ac:dyDescent="0.25">
      <c r="A107" s="1">
        <v>1</v>
      </c>
      <c r="B107" s="1" t="s">
        <v>16</v>
      </c>
      <c r="C107" s="564"/>
      <c r="D107" s="564"/>
      <c r="E107" s="565">
        <f t="shared" si="14"/>
        <v>100</v>
      </c>
      <c r="F107" s="567"/>
      <c r="G107" s="567">
        <v>10</v>
      </c>
      <c r="H107" s="724" t="s">
        <v>583</v>
      </c>
      <c r="I107" s="725"/>
      <c r="J107" s="572"/>
    </row>
    <row r="108" spans="1:10" outlineLevel="1" x14ac:dyDescent="0.25">
      <c r="A108" s="1">
        <v>2</v>
      </c>
      <c r="B108" s="1" t="s">
        <v>17</v>
      </c>
      <c r="C108" s="564"/>
      <c r="D108" s="564"/>
      <c r="E108" s="9">
        <f t="shared" si="14"/>
        <v>101</v>
      </c>
      <c r="F108" s="566" t="s">
        <v>436</v>
      </c>
      <c r="G108" s="568" t="str">
        <f>G107&amp;".1"</f>
        <v>10.1</v>
      </c>
      <c r="H108" s="11" t="s">
        <v>482</v>
      </c>
      <c r="I108" s="11"/>
      <c r="J108" s="573"/>
    </row>
    <row r="109" spans="1:10" outlineLevel="1" x14ac:dyDescent="0.25">
      <c r="A109" s="1">
        <v>2</v>
      </c>
      <c r="B109" s="1" t="s">
        <v>17</v>
      </c>
      <c r="C109" s="564"/>
      <c r="D109" s="564"/>
      <c r="E109" s="9">
        <f t="shared" si="14"/>
        <v>102</v>
      </c>
      <c r="F109" s="566" t="s">
        <v>436</v>
      </c>
      <c r="G109" s="568" t="str">
        <f>LEFT(G108,2)&amp;"."&amp;RIGHT(G108,1)+1</f>
        <v>10.2</v>
      </c>
      <c r="H109" s="11" t="s">
        <v>484</v>
      </c>
      <c r="I109" s="11" t="s">
        <v>485</v>
      </c>
      <c r="J109" s="573"/>
    </row>
    <row r="110" spans="1:10" outlineLevel="1" x14ac:dyDescent="0.25">
      <c r="A110" s="1">
        <v>2</v>
      </c>
      <c r="B110" s="1" t="s">
        <v>17</v>
      </c>
      <c r="C110" s="564"/>
      <c r="D110" s="564"/>
      <c r="E110" s="9">
        <f t="shared" si="14"/>
        <v>103</v>
      </c>
      <c r="F110" s="566" t="s">
        <v>436</v>
      </c>
      <c r="G110" s="568" t="str">
        <f t="shared" ref="G110:G117" si="18">LEFT(G109,2)&amp;"."&amp;RIGHT(G109,1)+1</f>
        <v>10.3</v>
      </c>
      <c r="H110" s="11" t="s">
        <v>483</v>
      </c>
      <c r="I110" s="11"/>
      <c r="J110" s="573"/>
    </row>
    <row r="111" spans="1:10" outlineLevel="1" x14ac:dyDescent="0.25">
      <c r="A111" s="1">
        <v>2</v>
      </c>
      <c r="B111" s="1" t="s">
        <v>17</v>
      </c>
      <c r="C111" s="564"/>
      <c r="D111" s="564"/>
      <c r="E111" s="9">
        <f t="shared" si="14"/>
        <v>104</v>
      </c>
      <c r="F111" s="566" t="s">
        <v>436</v>
      </c>
      <c r="G111" s="568" t="str">
        <f t="shared" si="18"/>
        <v>10.4</v>
      </c>
      <c r="H111" s="11" t="s">
        <v>486</v>
      </c>
      <c r="I111" s="11" t="s">
        <v>485</v>
      </c>
      <c r="J111" s="573"/>
    </row>
    <row r="112" spans="1:10" outlineLevel="1" x14ac:dyDescent="0.25">
      <c r="A112" s="1">
        <v>2</v>
      </c>
      <c r="B112" s="1" t="s">
        <v>17</v>
      </c>
      <c r="C112" s="564"/>
      <c r="D112" s="564"/>
      <c r="E112" s="9">
        <f t="shared" si="14"/>
        <v>105</v>
      </c>
      <c r="F112" s="566" t="s">
        <v>436</v>
      </c>
      <c r="G112" s="568" t="str">
        <f t="shared" si="18"/>
        <v>10.5</v>
      </c>
      <c r="H112" s="11" t="s">
        <v>584</v>
      </c>
      <c r="I112" s="11"/>
      <c r="J112" s="573"/>
    </row>
    <row r="113" spans="1:10" outlineLevel="1" x14ac:dyDescent="0.25">
      <c r="A113" s="1">
        <v>2</v>
      </c>
      <c r="B113" s="1" t="s">
        <v>17</v>
      </c>
      <c r="C113" s="564"/>
      <c r="D113" s="564"/>
      <c r="E113" s="9">
        <f t="shared" si="14"/>
        <v>106</v>
      </c>
      <c r="F113" s="566" t="s">
        <v>436</v>
      </c>
      <c r="G113" s="568" t="str">
        <f t="shared" si="18"/>
        <v>10.6</v>
      </c>
      <c r="H113" s="11" t="s">
        <v>585</v>
      </c>
      <c r="I113" s="11" t="s">
        <v>485</v>
      </c>
      <c r="J113" s="573"/>
    </row>
    <row r="114" spans="1:10" outlineLevel="1" x14ac:dyDescent="0.25">
      <c r="A114" s="1">
        <v>2</v>
      </c>
      <c r="B114" s="1" t="s">
        <v>17</v>
      </c>
      <c r="C114" s="564"/>
      <c r="D114" s="564"/>
      <c r="E114" s="9">
        <f t="shared" si="14"/>
        <v>107</v>
      </c>
      <c r="F114" s="566" t="s">
        <v>436</v>
      </c>
      <c r="G114" s="568" t="str">
        <f t="shared" si="18"/>
        <v>10.7</v>
      </c>
      <c r="H114" s="11" t="s">
        <v>586</v>
      </c>
      <c r="I114" s="11"/>
      <c r="J114" s="573"/>
    </row>
    <row r="115" spans="1:10" outlineLevel="1" x14ac:dyDescent="0.25">
      <c r="A115" s="1">
        <v>2</v>
      </c>
      <c r="B115" s="1" t="s">
        <v>17</v>
      </c>
      <c r="C115" s="564"/>
      <c r="D115" s="564"/>
      <c r="E115" s="9">
        <f t="shared" si="14"/>
        <v>108</v>
      </c>
      <c r="F115" s="566" t="s">
        <v>436</v>
      </c>
      <c r="G115" s="568" t="str">
        <f t="shared" si="18"/>
        <v>10.8</v>
      </c>
      <c r="H115" s="11" t="s">
        <v>587</v>
      </c>
      <c r="I115" s="11" t="s">
        <v>485</v>
      </c>
      <c r="J115" s="573"/>
    </row>
    <row r="116" spans="1:10" outlineLevel="1" x14ac:dyDescent="0.25">
      <c r="A116" s="1">
        <v>2</v>
      </c>
      <c r="B116" s="1" t="s">
        <v>17</v>
      </c>
      <c r="C116" s="564"/>
      <c r="D116" s="564"/>
      <c r="E116" s="9">
        <f t="shared" si="14"/>
        <v>109</v>
      </c>
      <c r="F116" s="566"/>
      <c r="G116" s="568" t="str">
        <f t="shared" si="18"/>
        <v>10.9</v>
      </c>
      <c r="H116" s="11" t="s">
        <v>487</v>
      </c>
      <c r="I116" s="11"/>
      <c r="J116" s="573"/>
    </row>
    <row r="117" spans="1:10" outlineLevel="1" x14ac:dyDescent="0.25">
      <c r="A117" s="1">
        <v>2</v>
      </c>
      <c r="B117" s="1" t="s">
        <v>17</v>
      </c>
      <c r="C117" s="564"/>
      <c r="D117" s="564"/>
      <c r="E117" s="9">
        <f t="shared" si="14"/>
        <v>110</v>
      </c>
      <c r="F117" s="566" t="s">
        <v>436</v>
      </c>
      <c r="G117" s="568" t="str">
        <f t="shared" si="18"/>
        <v>10.10</v>
      </c>
      <c r="H117" s="11" t="s">
        <v>588</v>
      </c>
      <c r="I117" s="11"/>
      <c r="J117" s="573"/>
    </row>
    <row r="118" spans="1:10" outlineLevel="1" x14ac:dyDescent="0.25">
      <c r="A118" s="1">
        <v>2</v>
      </c>
      <c r="B118" s="1" t="s">
        <v>17</v>
      </c>
      <c r="C118" s="564"/>
      <c r="D118" s="564"/>
      <c r="E118" s="9">
        <f t="shared" si="14"/>
        <v>111</v>
      </c>
      <c r="F118" s="566" t="s">
        <v>436</v>
      </c>
      <c r="G118" s="568" t="str">
        <f t="shared" ref="G118" si="19">LEFT(G117,2)&amp;"."&amp;RIGHT(G117,2)+1</f>
        <v>10.11</v>
      </c>
      <c r="H118" s="11" t="s">
        <v>589</v>
      </c>
      <c r="I118" s="11"/>
      <c r="J118" s="573"/>
    </row>
    <row r="119" spans="1:10" x14ac:dyDescent="0.25">
      <c r="A119" s="1">
        <v>1</v>
      </c>
      <c r="B119" s="1" t="s">
        <v>16</v>
      </c>
      <c r="C119" s="564"/>
      <c r="D119" s="564"/>
      <c r="E119" s="565">
        <f t="shared" si="7"/>
        <v>112</v>
      </c>
      <c r="F119" s="567"/>
      <c r="G119" s="567">
        <v>11</v>
      </c>
      <c r="H119" s="724" t="s">
        <v>445</v>
      </c>
      <c r="I119" s="725"/>
      <c r="J119" s="572"/>
    </row>
    <row r="120" spans="1:10" outlineLevel="1" x14ac:dyDescent="0.25">
      <c r="A120" s="1">
        <v>2</v>
      </c>
      <c r="B120" s="1" t="s">
        <v>17</v>
      </c>
      <c r="C120" s="564"/>
      <c r="D120" s="564"/>
      <c r="E120" s="9">
        <f t="shared" si="7"/>
        <v>113</v>
      </c>
      <c r="F120" s="566" t="s">
        <v>436</v>
      </c>
      <c r="G120" s="568" t="str">
        <f>G119&amp;".1"</f>
        <v>11.1</v>
      </c>
      <c r="H120" s="11" t="s">
        <v>507</v>
      </c>
      <c r="I120" s="11"/>
      <c r="J120" s="573"/>
    </row>
    <row r="121" spans="1:10" outlineLevel="1" x14ac:dyDescent="0.25">
      <c r="A121" s="1">
        <v>2</v>
      </c>
      <c r="B121" s="1" t="s">
        <v>17</v>
      </c>
      <c r="C121" s="564"/>
      <c r="D121" s="564"/>
      <c r="E121" s="9">
        <f t="shared" si="7"/>
        <v>114</v>
      </c>
      <c r="F121" s="566" t="s">
        <v>436</v>
      </c>
      <c r="G121" s="568" t="str">
        <f>LEFT(G120,2)&amp;"."&amp;RIGHT(G120,1)+1</f>
        <v>11.2</v>
      </c>
      <c r="H121" s="11" t="s">
        <v>508</v>
      </c>
      <c r="I121" s="11"/>
      <c r="J121" s="573"/>
    </row>
    <row r="122" spans="1:10" outlineLevel="1" x14ac:dyDescent="0.25">
      <c r="A122" s="1">
        <v>2</v>
      </c>
      <c r="B122" s="1" t="s">
        <v>17</v>
      </c>
      <c r="C122" s="564"/>
      <c r="D122" s="564"/>
      <c r="E122" s="9">
        <f t="shared" si="7"/>
        <v>115</v>
      </c>
      <c r="F122" s="566" t="s">
        <v>436</v>
      </c>
      <c r="G122" s="568" t="str">
        <f t="shared" ref="G122:G129" si="20">LEFT(G121,2)&amp;"."&amp;RIGHT(G121,1)+1</f>
        <v>11.3</v>
      </c>
      <c r="H122" s="11" t="s">
        <v>510</v>
      </c>
      <c r="I122" s="11"/>
      <c r="J122" s="573"/>
    </row>
    <row r="123" spans="1:10" outlineLevel="1" x14ac:dyDescent="0.25">
      <c r="A123" s="1">
        <v>2</v>
      </c>
      <c r="B123" s="1" t="s">
        <v>17</v>
      </c>
      <c r="C123" s="564"/>
      <c r="D123" s="564"/>
      <c r="E123" s="9">
        <f t="shared" si="7"/>
        <v>116</v>
      </c>
      <c r="F123" s="566" t="s">
        <v>436</v>
      </c>
      <c r="G123" s="568" t="str">
        <f t="shared" si="20"/>
        <v>11.4</v>
      </c>
      <c r="H123" s="11" t="s">
        <v>511</v>
      </c>
      <c r="I123" s="11"/>
      <c r="J123" s="573"/>
    </row>
    <row r="124" spans="1:10" outlineLevel="1" x14ac:dyDescent="0.25">
      <c r="A124" s="1">
        <v>2</v>
      </c>
      <c r="B124" s="1" t="s">
        <v>17</v>
      </c>
      <c r="C124" s="564"/>
      <c r="D124" s="564"/>
      <c r="E124" s="9">
        <f t="shared" si="7"/>
        <v>117</v>
      </c>
      <c r="F124" s="566" t="s">
        <v>436</v>
      </c>
      <c r="G124" s="568" t="str">
        <f t="shared" si="20"/>
        <v>11.5</v>
      </c>
      <c r="H124" s="11" t="s">
        <v>509</v>
      </c>
      <c r="I124" s="11"/>
      <c r="J124" s="573"/>
    </row>
    <row r="125" spans="1:10" outlineLevel="1" x14ac:dyDescent="0.25">
      <c r="A125" s="1">
        <v>2</v>
      </c>
      <c r="B125" s="1" t="s">
        <v>17</v>
      </c>
      <c r="C125" s="564"/>
      <c r="D125" s="564"/>
      <c r="E125" s="9">
        <f t="shared" si="7"/>
        <v>118</v>
      </c>
      <c r="F125" s="566" t="s">
        <v>436</v>
      </c>
      <c r="G125" s="568" t="str">
        <f t="shared" si="20"/>
        <v>11.6</v>
      </c>
      <c r="H125" s="11" t="s">
        <v>520</v>
      </c>
      <c r="I125" s="11"/>
      <c r="J125" s="573"/>
    </row>
    <row r="126" spans="1:10" outlineLevel="1" x14ac:dyDescent="0.25">
      <c r="A126" s="1">
        <v>2</v>
      </c>
      <c r="B126" s="1" t="s">
        <v>17</v>
      </c>
      <c r="C126" s="564"/>
      <c r="D126" s="564"/>
      <c r="E126" s="9">
        <f t="shared" si="7"/>
        <v>119</v>
      </c>
      <c r="F126" s="566" t="s">
        <v>436</v>
      </c>
      <c r="G126" s="568" t="str">
        <f t="shared" si="20"/>
        <v>11.7</v>
      </c>
      <c r="H126" s="11" t="s">
        <v>512</v>
      </c>
      <c r="I126" s="11"/>
      <c r="J126" s="573"/>
    </row>
    <row r="127" spans="1:10" outlineLevel="1" x14ac:dyDescent="0.25">
      <c r="A127" s="1">
        <v>2</v>
      </c>
      <c r="B127" s="1" t="s">
        <v>17</v>
      </c>
      <c r="C127" s="564"/>
      <c r="D127" s="564"/>
      <c r="E127" s="9">
        <f t="shared" si="7"/>
        <v>120</v>
      </c>
      <c r="F127" s="566" t="s">
        <v>436</v>
      </c>
      <c r="G127" s="568" t="str">
        <f t="shared" si="20"/>
        <v>11.8</v>
      </c>
      <c r="H127" s="11" t="s">
        <v>513</v>
      </c>
      <c r="I127" s="11"/>
      <c r="J127" s="573"/>
    </row>
    <row r="128" spans="1:10" outlineLevel="1" x14ac:dyDescent="0.25">
      <c r="A128" s="1">
        <v>2</v>
      </c>
      <c r="B128" s="1" t="s">
        <v>17</v>
      </c>
      <c r="C128" s="564"/>
      <c r="D128" s="564"/>
      <c r="E128" s="9">
        <f t="shared" si="7"/>
        <v>121</v>
      </c>
      <c r="F128" s="566" t="s">
        <v>436</v>
      </c>
      <c r="G128" s="568" t="str">
        <f t="shared" si="20"/>
        <v>11.9</v>
      </c>
      <c r="H128" s="11" t="s">
        <v>514</v>
      </c>
      <c r="I128" s="11"/>
      <c r="J128" s="573"/>
    </row>
    <row r="129" spans="1:10" outlineLevel="1" x14ac:dyDescent="0.25">
      <c r="A129" s="1">
        <v>2</v>
      </c>
      <c r="B129" s="1" t="s">
        <v>17</v>
      </c>
      <c r="C129" s="564"/>
      <c r="D129" s="564"/>
      <c r="E129" s="9">
        <f t="shared" si="7"/>
        <v>122</v>
      </c>
      <c r="F129" s="566" t="s">
        <v>436</v>
      </c>
      <c r="G129" s="568" t="str">
        <f t="shared" si="20"/>
        <v>11.10</v>
      </c>
      <c r="H129" s="11" t="s">
        <v>515</v>
      </c>
      <c r="I129" s="11"/>
      <c r="J129" s="573"/>
    </row>
    <row r="130" spans="1:10" outlineLevel="1" x14ac:dyDescent="0.25">
      <c r="A130" s="1">
        <v>2</v>
      </c>
      <c r="B130" s="1" t="s">
        <v>17</v>
      </c>
      <c r="C130" s="564"/>
      <c r="D130" s="564"/>
      <c r="E130" s="9">
        <f t="shared" si="7"/>
        <v>123</v>
      </c>
      <c r="F130" s="566" t="s">
        <v>436</v>
      </c>
      <c r="G130" s="568" t="str">
        <f t="shared" ref="G130:G133" si="21">LEFT(G129,2)&amp;"."&amp;RIGHT(G129,2)+1</f>
        <v>11.11</v>
      </c>
      <c r="H130" s="11" t="s">
        <v>516</v>
      </c>
      <c r="I130" s="11"/>
      <c r="J130" s="573"/>
    </row>
    <row r="131" spans="1:10" outlineLevel="1" x14ac:dyDescent="0.25">
      <c r="A131" s="1">
        <v>2</v>
      </c>
      <c r="B131" s="1" t="s">
        <v>17</v>
      </c>
      <c r="C131" s="564"/>
      <c r="D131" s="564"/>
      <c r="E131" s="9">
        <f t="shared" ref="E131:E316" si="22">ROW()-$K$7</f>
        <v>124</v>
      </c>
      <c r="F131" s="566" t="s">
        <v>436</v>
      </c>
      <c r="G131" s="568" t="str">
        <f t="shared" si="21"/>
        <v>11.12</v>
      </c>
      <c r="H131" s="11" t="s">
        <v>517</v>
      </c>
      <c r="I131" s="11"/>
      <c r="J131" s="573"/>
    </row>
    <row r="132" spans="1:10" outlineLevel="1" x14ac:dyDescent="0.25">
      <c r="A132" s="1">
        <v>2</v>
      </c>
      <c r="B132" s="1" t="s">
        <v>17</v>
      </c>
      <c r="C132" s="564"/>
      <c r="D132" s="564"/>
      <c r="E132" s="9">
        <f t="shared" si="22"/>
        <v>125</v>
      </c>
      <c r="F132" s="566" t="s">
        <v>436</v>
      </c>
      <c r="G132" s="568" t="str">
        <f t="shared" si="21"/>
        <v>11.13</v>
      </c>
      <c r="H132" s="11" t="s">
        <v>518</v>
      </c>
      <c r="I132" s="11"/>
      <c r="J132" s="573"/>
    </row>
    <row r="133" spans="1:10" outlineLevel="1" x14ac:dyDescent="0.25">
      <c r="A133" s="1">
        <v>2</v>
      </c>
      <c r="B133" s="1" t="s">
        <v>17</v>
      </c>
      <c r="C133" s="564"/>
      <c r="D133" s="564"/>
      <c r="E133" s="9">
        <f t="shared" si="22"/>
        <v>126</v>
      </c>
      <c r="F133" s="566" t="s">
        <v>436</v>
      </c>
      <c r="G133" s="568" t="str">
        <f t="shared" si="21"/>
        <v>11.14</v>
      </c>
      <c r="H133" s="11" t="s">
        <v>519</v>
      </c>
      <c r="I133" s="11"/>
      <c r="J133" s="573"/>
    </row>
    <row r="134" spans="1:10" ht="38.25" customHeight="1" x14ac:dyDescent="0.25">
      <c r="A134" s="1">
        <v>1</v>
      </c>
      <c r="B134" s="1" t="s">
        <v>16</v>
      </c>
      <c r="C134" s="564"/>
      <c r="D134" s="564"/>
      <c r="E134" s="565">
        <f t="shared" ref="E134:E327" si="23">ROW()-$K$7</f>
        <v>127</v>
      </c>
      <c r="F134" s="567"/>
      <c r="G134" s="567">
        <v>12</v>
      </c>
      <c r="H134" s="724" t="s">
        <v>689</v>
      </c>
      <c r="I134" s="725"/>
      <c r="J134" s="572"/>
    </row>
    <row r="135" spans="1:10" outlineLevel="1" x14ac:dyDescent="0.25">
      <c r="A135" s="1">
        <v>2</v>
      </c>
      <c r="B135" s="1" t="s">
        <v>17</v>
      </c>
      <c r="C135" s="564"/>
      <c r="D135" s="564"/>
      <c r="E135" s="9">
        <f t="shared" si="23"/>
        <v>128</v>
      </c>
      <c r="F135" s="566" t="s">
        <v>436</v>
      </c>
      <c r="G135" s="568" t="str">
        <f>G134&amp;".1"</f>
        <v>12.1</v>
      </c>
      <c r="H135" s="11" t="s">
        <v>559</v>
      </c>
      <c r="I135" s="11"/>
      <c r="J135" s="573"/>
    </row>
    <row r="136" spans="1:10" outlineLevel="1" x14ac:dyDescent="0.25">
      <c r="A136" s="1">
        <v>2</v>
      </c>
      <c r="B136" s="1" t="s">
        <v>17</v>
      </c>
      <c r="C136" s="564"/>
      <c r="D136" s="564"/>
      <c r="E136" s="9">
        <f t="shared" si="23"/>
        <v>129</v>
      </c>
      <c r="F136" s="566" t="s">
        <v>436</v>
      </c>
      <c r="G136" s="568" t="str">
        <f>LEFT(G135,2)&amp;"."&amp;RIGHT(G135,1)+1</f>
        <v>12.2</v>
      </c>
      <c r="H136" s="11" t="s">
        <v>560</v>
      </c>
      <c r="I136" s="11"/>
      <c r="J136" s="573"/>
    </row>
    <row r="137" spans="1:10" outlineLevel="1" x14ac:dyDescent="0.25">
      <c r="A137" s="1">
        <v>2</v>
      </c>
      <c r="B137" s="1" t="s">
        <v>17</v>
      </c>
      <c r="C137" s="564"/>
      <c r="D137" s="564"/>
      <c r="E137" s="9">
        <f t="shared" si="23"/>
        <v>130</v>
      </c>
      <c r="F137" s="566"/>
      <c r="G137" s="568" t="str">
        <f t="shared" ref="G137:G144" si="24">LEFT(G136,2)&amp;"."&amp;RIGHT(G136,1)+1</f>
        <v>12.3</v>
      </c>
      <c r="H137" s="11" t="s">
        <v>590</v>
      </c>
      <c r="I137" s="11"/>
      <c r="J137" s="573"/>
    </row>
    <row r="138" spans="1:10" outlineLevel="1" x14ac:dyDescent="0.25">
      <c r="A138" s="1">
        <v>2</v>
      </c>
      <c r="B138" s="1" t="s">
        <v>17</v>
      </c>
      <c r="C138" s="564"/>
      <c r="D138" s="564"/>
      <c r="E138" s="9">
        <f t="shared" si="23"/>
        <v>131</v>
      </c>
      <c r="F138" s="566" t="s">
        <v>436</v>
      </c>
      <c r="G138" s="568" t="str">
        <f t="shared" si="24"/>
        <v>12.4</v>
      </c>
      <c r="H138" s="11" t="s">
        <v>561</v>
      </c>
      <c r="I138" s="11"/>
      <c r="J138" s="573"/>
    </row>
    <row r="139" spans="1:10" outlineLevel="1" x14ac:dyDescent="0.25">
      <c r="A139" s="1">
        <v>2</v>
      </c>
      <c r="B139" s="1" t="s">
        <v>17</v>
      </c>
      <c r="C139" s="564"/>
      <c r="D139" s="564"/>
      <c r="E139" s="9">
        <f t="shared" si="23"/>
        <v>132</v>
      </c>
      <c r="F139" s="566"/>
      <c r="G139" s="568" t="str">
        <f t="shared" si="24"/>
        <v>12.5</v>
      </c>
      <c r="H139" s="11" t="s">
        <v>562</v>
      </c>
      <c r="I139" s="11"/>
      <c r="J139" s="573"/>
    </row>
    <row r="140" spans="1:10" outlineLevel="1" x14ac:dyDescent="0.25">
      <c r="A140" s="1">
        <v>2</v>
      </c>
      <c r="B140" s="1" t="s">
        <v>17</v>
      </c>
      <c r="C140" s="564"/>
      <c r="D140" s="564"/>
      <c r="E140" s="9">
        <f t="shared" si="23"/>
        <v>133</v>
      </c>
      <c r="F140" s="566" t="s">
        <v>436</v>
      </c>
      <c r="G140" s="568" t="str">
        <f t="shared" si="24"/>
        <v>12.6</v>
      </c>
      <c r="H140" s="11" t="s">
        <v>563</v>
      </c>
      <c r="I140" s="11"/>
      <c r="J140" s="573"/>
    </row>
    <row r="141" spans="1:10" outlineLevel="1" x14ac:dyDescent="0.25">
      <c r="A141" s="1">
        <v>2</v>
      </c>
      <c r="B141" s="1" t="s">
        <v>17</v>
      </c>
      <c r="C141" s="564"/>
      <c r="D141" s="564"/>
      <c r="E141" s="9">
        <f t="shared" si="23"/>
        <v>134</v>
      </c>
      <c r="F141" s="566" t="s">
        <v>436</v>
      </c>
      <c r="G141" s="568" t="str">
        <f t="shared" si="24"/>
        <v>12.7</v>
      </c>
      <c r="H141" s="11" t="s">
        <v>564</v>
      </c>
      <c r="I141" s="11"/>
      <c r="J141" s="573"/>
    </row>
    <row r="142" spans="1:10" outlineLevel="1" x14ac:dyDescent="0.25">
      <c r="A142" s="1">
        <v>2</v>
      </c>
      <c r="B142" s="1" t="s">
        <v>17</v>
      </c>
      <c r="C142" s="564"/>
      <c r="D142" s="564"/>
      <c r="E142" s="9">
        <f t="shared" si="23"/>
        <v>135</v>
      </c>
      <c r="F142" s="566"/>
      <c r="G142" s="568" t="str">
        <f t="shared" si="24"/>
        <v>12.8</v>
      </c>
      <c r="H142" s="11" t="s">
        <v>565</v>
      </c>
      <c r="I142" s="11"/>
      <c r="J142" s="573"/>
    </row>
    <row r="143" spans="1:10" ht="37.5" outlineLevel="1" x14ac:dyDescent="0.25">
      <c r="A143" s="1">
        <v>2</v>
      </c>
      <c r="B143" s="1" t="s">
        <v>17</v>
      </c>
      <c r="C143" s="564"/>
      <c r="D143" s="564"/>
      <c r="E143" s="9">
        <f t="shared" si="23"/>
        <v>136</v>
      </c>
      <c r="F143" s="566" t="s">
        <v>436</v>
      </c>
      <c r="G143" s="568" t="str">
        <f t="shared" si="24"/>
        <v>12.9</v>
      </c>
      <c r="H143" s="11" t="s">
        <v>591</v>
      </c>
      <c r="I143" s="11"/>
      <c r="J143" s="573"/>
    </row>
    <row r="144" spans="1:10" ht="37.5" outlineLevel="1" x14ac:dyDescent="0.25">
      <c r="A144" s="1">
        <v>2</v>
      </c>
      <c r="B144" s="1" t="s">
        <v>17</v>
      </c>
      <c r="C144" s="564"/>
      <c r="D144" s="564"/>
      <c r="E144" s="9">
        <f t="shared" si="23"/>
        <v>137</v>
      </c>
      <c r="F144" s="566" t="s">
        <v>436</v>
      </c>
      <c r="G144" s="568" t="str">
        <f t="shared" si="24"/>
        <v>12.10</v>
      </c>
      <c r="H144" s="11" t="s">
        <v>592</v>
      </c>
      <c r="I144" s="11"/>
      <c r="J144" s="573"/>
    </row>
    <row r="145" spans="1:10" outlineLevel="1" x14ac:dyDescent="0.25">
      <c r="A145" s="1">
        <v>2</v>
      </c>
      <c r="B145" s="1" t="s">
        <v>17</v>
      </c>
      <c r="C145" s="564"/>
      <c r="D145" s="564"/>
      <c r="E145" s="9">
        <f t="shared" si="23"/>
        <v>138</v>
      </c>
      <c r="F145" s="566"/>
      <c r="G145" s="568" t="str">
        <f t="shared" ref="G145:G154" si="25">LEFT(G144,2)&amp;"."&amp;RIGHT(G144,2)+1</f>
        <v>12.11</v>
      </c>
      <c r="H145" s="11" t="s">
        <v>566</v>
      </c>
      <c r="I145" s="11"/>
      <c r="J145" s="573"/>
    </row>
    <row r="146" spans="1:10" outlineLevel="1" x14ac:dyDescent="0.25">
      <c r="A146" s="1">
        <v>2</v>
      </c>
      <c r="B146" s="1" t="s">
        <v>17</v>
      </c>
      <c r="C146" s="564"/>
      <c r="D146" s="564"/>
      <c r="E146" s="9">
        <f t="shared" si="23"/>
        <v>139</v>
      </c>
      <c r="F146" s="566"/>
      <c r="G146" s="568" t="str">
        <f t="shared" si="25"/>
        <v>12.12</v>
      </c>
      <c r="H146" s="11" t="s">
        <v>567</v>
      </c>
      <c r="I146" s="11"/>
      <c r="J146" s="573"/>
    </row>
    <row r="147" spans="1:10" outlineLevel="1" x14ac:dyDescent="0.25">
      <c r="A147" s="1">
        <v>2</v>
      </c>
      <c r="B147" s="1" t="s">
        <v>17</v>
      </c>
      <c r="C147" s="564"/>
      <c r="D147" s="564"/>
      <c r="E147" s="9">
        <f t="shared" si="23"/>
        <v>140</v>
      </c>
      <c r="F147" s="566" t="s">
        <v>436</v>
      </c>
      <c r="G147" s="568" t="str">
        <f t="shared" si="25"/>
        <v>12.13</v>
      </c>
      <c r="H147" s="11" t="s">
        <v>568</v>
      </c>
      <c r="I147" s="11"/>
      <c r="J147" s="573"/>
    </row>
    <row r="148" spans="1:10" outlineLevel="1" x14ac:dyDescent="0.25">
      <c r="A148" s="1">
        <v>2</v>
      </c>
      <c r="B148" s="1" t="s">
        <v>17</v>
      </c>
      <c r="C148" s="564"/>
      <c r="D148" s="564"/>
      <c r="E148" s="9">
        <f t="shared" si="23"/>
        <v>141</v>
      </c>
      <c r="F148" s="566"/>
      <c r="G148" s="568" t="str">
        <f t="shared" si="25"/>
        <v>12.14</v>
      </c>
      <c r="H148" s="11" t="s">
        <v>569</v>
      </c>
      <c r="I148" s="11"/>
      <c r="J148" s="573"/>
    </row>
    <row r="149" spans="1:10" ht="37.5" outlineLevel="1" x14ac:dyDescent="0.25">
      <c r="A149" s="1">
        <v>2</v>
      </c>
      <c r="B149" s="1" t="s">
        <v>17</v>
      </c>
      <c r="C149" s="564"/>
      <c r="D149" s="564"/>
      <c r="E149" s="9">
        <f t="shared" si="23"/>
        <v>142</v>
      </c>
      <c r="F149" s="566" t="s">
        <v>436</v>
      </c>
      <c r="G149" s="568" t="str">
        <f t="shared" si="25"/>
        <v>12.15</v>
      </c>
      <c r="H149" s="11" t="s">
        <v>688</v>
      </c>
      <c r="I149" s="571" t="s">
        <v>577</v>
      </c>
      <c r="J149" s="573" t="s">
        <v>578</v>
      </c>
    </row>
    <row r="150" spans="1:10" ht="37.5" outlineLevel="1" x14ac:dyDescent="0.25">
      <c r="A150" s="1">
        <v>2</v>
      </c>
      <c r="B150" s="1" t="s">
        <v>17</v>
      </c>
      <c r="C150" s="564"/>
      <c r="D150" s="564"/>
      <c r="E150" s="9">
        <f t="shared" si="23"/>
        <v>143</v>
      </c>
      <c r="F150" s="566" t="s">
        <v>436</v>
      </c>
      <c r="G150" s="568" t="str">
        <f t="shared" si="25"/>
        <v>12.16</v>
      </c>
      <c r="H150" s="11" t="s">
        <v>687</v>
      </c>
      <c r="I150" s="571" t="s">
        <v>577</v>
      </c>
      <c r="J150" s="573" t="s">
        <v>578</v>
      </c>
    </row>
    <row r="151" spans="1:10" ht="37.5" outlineLevel="1" x14ac:dyDescent="0.25">
      <c r="A151" s="1">
        <v>2</v>
      </c>
      <c r="B151" s="1" t="s">
        <v>17</v>
      </c>
      <c r="C151" s="564"/>
      <c r="D151" s="564"/>
      <c r="E151" s="9">
        <f t="shared" si="23"/>
        <v>144</v>
      </c>
      <c r="F151" s="566" t="s">
        <v>436</v>
      </c>
      <c r="G151" s="568" t="str">
        <f t="shared" si="25"/>
        <v>12.17</v>
      </c>
      <c r="H151" s="11" t="s">
        <v>595</v>
      </c>
      <c r="I151" s="571" t="s">
        <v>577</v>
      </c>
      <c r="J151" s="573" t="s">
        <v>578</v>
      </c>
    </row>
    <row r="152" spans="1:10" ht="37.5" outlineLevel="1" x14ac:dyDescent="0.25">
      <c r="A152" s="1">
        <v>2</v>
      </c>
      <c r="B152" s="1" t="s">
        <v>17</v>
      </c>
      <c r="C152" s="564"/>
      <c r="D152" s="564"/>
      <c r="E152" s="9">
        <f t="shared" si="23"/>
        <v>145</v>
      </c>
      <c r="F152" s="566" t="s">
        <v>436</v>
      </c>
      <c r="G152" s="568" t="str">
        <f t="shared" si="25"/>
        <v>12.18</v>
      </c>
      <c r="H152" s="11" t="s">
        <v>593</v>
      </c>
      <c r="I152" s="571" t="s">
        <v>577</v>
      </c>
      <c r="J152" s="573" t="s">
        <v>578</v>
      </c>
    </row>
    <row r="153" spans="1:10" ht="37.5" outlineLevel="1" x14ac:dyDescent="0.25">
      <c r="A153" s="1">
        <v>2</v>
      </c>
      <c r="B153" s="1" t="s">
        <v>17</v>
      </c>
      <c r="C153" s="564"/>
      <c r="D153" s="564"/>
      <c r="E153" s="9">
        <f t="shared" si="23"/>
        <v>146</v>
      </c>
      <c r="F153" s="566" t="s">
        <v>436</v>
      </c>
      <c r="G153" s="568" t="str">
        <f t="shared" si="25"/>
        <v>12.19</v>
      </c>
      <c r="H153" s="11" t="s">
        <v>596</v>
      </c>
      <c r="I153" s="571" t="s">
        <v>577</v>
      </c>
      <c r="J153" s="573" t="s">
        <v>578</v>
      </c>
    </row>
    <row r="154" spans="1:10" ht="37.5" outlineLevel="1" x14ac:dyDescent="0.25">
      <c r="A154" s="1">
        <v>2</v>
      </c>
      <c r="B154" s="1" t="s">
        <v>17</v>
      </c>
      <c r="C154" s="564"/>
      <c r="D154" s="564"/>
      <c r="E154" s="9">
        <f t="shared" si="23"/>
        <v>147</v>
      </c>
      <c r="F154" s="566" t="s">
        <v>436</v>
      </c>
      <c r="G154" s="568" t="str">
        <f t="shared" si="25"/>
        <v>12.20</v>
      </c>
      <c r="H154" s="11" t="s">
        <v>597</v>
      </c>
      <c r="I154" s="571" t="s">
        <v>577</v>
      </c>
      <c r="J154" s="573" t="s">
        <v>578</v>
      </c>
    </row>
    <row r="155" spans="1:10" ht="37.5" outlineLevel="1" x14ac:dyDescent="0.25">
      <c r="A155" s="1">
        <v>2</v>
      </c>
      <c r="B155" s="1" t="s">
        <v>17</v>
      </c>
      <c r="C155" s="564"/>
      <c r="D155" s="564"/>
      <c r="E155" s="9">
        <f t="shared" si="23"/>
        <v>148</v>
      </c>
      <c r="F155" s="566" t="s">
        <v>436</v>
      </c>
      <c r="G155" s="568" t="str">
        <f t="shared" ref="G155:G172" si="26">LEFT(G154,2)&amp;"."&amp;RIGHT(G154,2)+1</f>
        <v>12.21</v>
      </c>
      <c r="H155" s="11" t="s">
        <v>594</v>
      </c>
      <c r="I155" s="571" t="s">
        <v>577</v>
      </c>
      <c r="J155" s="573" t="s">
        <v>578</v>
      </c>
    </row>
    <row r="156" spans="1:10" outlineLevel="1" x14ac:dyDescent="0.25">
      <c r="A156" s="1">
        <v>2</v>
      </c>
      <c r="B156" s="1" t="s">
        <v>16</v>
      </c>
      <c r="C156" s="564"/>
      <c r="D156" s="575"/>
      <c r="E156" s="576">
        <f t="shared" si="23"/>
        <v>149</v>
      </c>
      <c r="F156" s="577"/>
      <c r="G156" s="578" t="str">
        <f t="shared" si="26"/>
        <v>12.22</v>
      </c>
      <c r="H156" s="579" t="s">
        <v>599</v>
      </c>
      <c r="I156" s="579"/>
      <c r="J156" s="580"/>
    </row>
    <row r="157" spans="1:10" outlineLevel="2" x14ac:dyDescent="0.25">
      <c r="A157" s="1">
        <v>3</v>
      </c>
      <c r="B157" s="1" t="s">
        <v>17</v>
      </c>
      <c r="C157" s="564"/>
      <c r="D157" s="575"/>
      <c r="E157" s="9">
        <f t="shared" si="23"/>
        <v>150</v>
      </c>
      <c r="F157" s="566"/>
      <c r="G157" s="568" t="str">
        <f>LEFT(G156,5)&amp;".1"</f>
        <v>12.22.1</v>
      </c>
      <c r="H157" s="574" t="s">
        <v>598</v>
      </c>
      <c r="I157" s="11"/>
      <c r="J157" s="573"/>
    </row>
    <row r="158" spans="1:10" outlineLevel="2" x14ac:dyDescent="0.25">
      <c r="A158" s="1">
        <v>2</v>
      </c>
      <c r="B158" s="1" t="s">
        <v>17</v>
      </c>
      <c r="C158" s="564"/>
      <c r="D158" s="575"/>
      <c r="E158" s="9">
        <f t="shared" si="23"/>
        <v>151</v>
      </c>
      <c r="F158" s="566"/>
      <c r="G158" s="568" t="str">
        <f>LEFT(G157,5)&amp;"."&amp;RIGHT(G157,1)+1</f>
        <v>12.22.2</v>
      </c>
      <c r="H158" s="574" t="s">
        <v>570</v>
      </c>
      <c r="I158" s="11"/>
      <c r="J158" s="573"/>
    </row>
    <row r="159" spans="1:10" outlineLevel="2" x14ac:dyDescent="0.25">
      <c r="A159" s="1">
        <v>2</v>
      </c>
      <c r="B159" s="1" t="s">
        <v>17</v>
      </c>
      <c r="C159" s="564"/>
      <c r="D159" s="575"/>
      <c r="E159" s="9">
        <f t="shared" si="23"/>
        <v>152</v>
      </c>
      <c r="F159" s="566"/>
      <c r="G159" s="568" t="str">
        <f t="shared" ref="G159:G166" si="27">LEFT(G158,5)&amp;"."&amp;RIGHT(G158,1)+1</f>
        <v>12.22.3</v>
      </c>
      <c r="H159" s="574" t="s">
        <v>603</v>
      </c>
      <c r="I159" s="11"/>
      <c r="J159" s="573"/>
    </row>
    <row r="160" spans="1:10" outlineLevel="2" x14ac:dyDescent="0.25">
      <c r="A160" s="1">
        <v>2</v>
      </c>
      <c r="B160" s="1" t="s">
        <v>17</v>
      </c>
      <c r="C160" s="564"/>
      <c r="D160" s="575"/>
      <c r="E160" s="9">
        <f t="shared" si="23"/>
        <v>153</v>
      </c>
      <c r="F160" s="566"/>
      <c r="G160" s="568" t="str">
        <f t="shared" si="27"/>
        <v>12.22.4</v>
      </c>
      <c r="H160" s="574" t="s">
        <v>604</v>
      </c>
      <c r="I160" s="11"/>
      <c r="J160" s="573"/>
    </row>
    <row r="161" spans="1:10" outlineLevel="2" x14ac:dyDescent="0.25">
      <c r="A161" s="1">
        <v>2</v>
      </c>
      <c r="B161" s="1" t="s">
        <v>17</v>
      </c>
      <c r="C161" s="564"/>
      <c r="D161" s="575"/>
      <c r="E161" s="9">
        <f t="shared" si="23"/>
        <v>154</v>
      </c>
      <c r="F161" s="566"/>
      <c r="G161" s="568" t="str">
        <f t="shared" si="27"/>
        <v>12.22.5</v>
      </c>
      <c r="H161" s="574" t="s">
        <v>605</v>
      </c>
      <c r="I161" s="11"/>
      <c r="J161" s="573"/>
    </row>
    <row r="162" spans="1:10" outlineLevel="2" x14ac:dyDescent="0.25">
      <c r="A162" s="1">
        <v>2</v>
      </c>
      <c r="B162" s="1" t="s">
        <v>17</v>
      </c>
      <c r="C162" s="564"/>
      <c r="D162" s="575"/>
      <c r="E162" s="9">
        <f t="shared" si="23"/>
        <v>155</v>
      </c>
      <c r="F162" s="566"/>
      <c r="G162" s="568" t="str">
        <f t="shared" si="27"/>
        <v>12.22.6</v>
      </c>
      <c r="H162" s="574" t="s">
        <v>606</v>
      </c>
      <c r="I162" s="11"/>
      <c r="J162" s="573"/>
    </row>
    <row r="163" spans="1:10" ht="37.5" outlineLevel="2" x14ac:dyDescent="0.25">
      <c r="A163" s="1">
        <v>2</v>
      </c>
      <c r="B163" s="1" t="s">
        <v>17</v>
      </c>
      <c r="C163" s="564"/>
      <c r="D163" s="575"/>
      <c r="E163" s="9">
        <f t="shared" si="23"/>
        <v>156</v>
      </c>
      <c r="F163" s="566"/>
      <c r="G163" s="568" t="str">
        <f t="shared" si="27"/>
        <v>12.22.7</v>
      </c>
      <c r="H163" s="574" t="s">
        <v>685</v>
      </c>
      <c r="I163" s="571" t="s">
        <v>577</v>
      </c>
      <c r="J163" s="573" t="s">
        <v>578</v>
      </c>
    </row>
    <row r="164" spans="1:10" ht="37.5" outlineLevel="2" x14ac:dyDescent="0.25">
      <c r="A164" s="1">
        <v>2</v>
      </c>
      <c r="B164" s="1" t="s">
        <v>17</v>
      </c>
      <c r="C164" s="564"/>
      <c r="D164" s="575"/>
      <c r="E164" s="9">
        <f t="shared" si="23"/>
        <v>157</v>
      </c>
      <c r="F164" s="566"/>
      <c r="G164" s="568" t="str">
        <f t="shared" si="27"/>
        <v>12.22.8</v>
      </c>
      <c r="H164" s="574" t="s">
        <v>686</v>
      </c>
      <c r="I164" s="571" t="s">
        <v>577</v>
      </c>
      <c r="J164" s="573" t="s">
        <v>578</v>
      </c>
    </row>
    <row r="165" spans="1:10" ht="37.5" outlineLevel="2" x14ac:dyDescent="0.25">
      <c r="A165" s="1">
        <v>2</v>
      </c>
      <c r="B165" s="1" t="s">
        <v>17</v>
      </c>
      <c r="C165" s="564"/>
      <c r="D165" s="575"/>
      <c r="E165" s="9">
        <f t="shared" si="23"/>
        <v>158</v>
      </c>
      <c r="F165" s="566"/>
      <c r="G165" s="568" t="str">
        <f t="shared" si="27"/>
        <v>12.22.9</v>
      </c>
      <c r="H165" s="574" t="s">
        <v>607</v>
      </c>
      <c r="I165" s="571" t="s">
        <v>577</v>
      </c>
      <c r="J165" s="573" t="s">
        <v>578</v>
      </c>
    </row>
    <row r="166" spans="1:10" ht="37.5" outlineLevel="2" x14ac:dyDescent="0.25">
      <c r="A166" s="1">
        <v>2</v>
      </c>
      <c r="B166" s="1" t="s">
        <v>17</v>
      </c>
      <c r="C166" s="564"/>
      <c r="D166" s="575"/>
      <c r="E166" s="9">
        <f t="shared" si="23"/>
        <v>159</v>
      </c>
      <c r="F166" s="566"/>
      <c r="G166" s="568" t="str">
        <f t="shared" si="27"/>
        <v>12.22.10</v>
      </c>
      <c r="H166" s="574" t="s">
        <v>608</v>
      </c>
      <c r="I166" s="571" t="s">
        <v>577</v>
      </c>
      <c r="J166" s="573" t="s">
        <v>578</v>
      </c>
    </row>
    <row r="167" spans="1:10" outlineLevel="1" x14ac:dyDescent="0.25">
      <c r="A167" s="1">
        <v>2</v>
      </c>
      <c r="B167" s="1" t="s">
        <v>17</v>
      </c>
      <c r="C167" s="564"/>
      <c r="D167" s="564"/>
      <c r="E167" s="9">
        <f t="shared" si="23"/>
        <v>160</v>
      </c>
      <c r="F167" s="566"/>
      <c r="G167" s="568" t="str">
        <f>LEFT(G156,2)&amp;"."&amp;RIGHT(G156,2)+1</f>
        <v>12.23</v>
      </c>
      <c r="H167" s="11" t="s">
        <v>602</v>
      </c>
      <c r="I167" s="11"/>
      <c r="J167" s="573"/>
    </row>
    <row r="168" spans="1:10" outlineLevel="1" x14ac:dyDescent="0.25">
      <c r="A168" s="1">
        <v>2</v>
      </c>
      <c r="B168" s="1" t="s">
        <v>17</v>
      </c>
      <c r="C168" s="564"/>
      <c r="D168" s="564"/>
      <c r="E168" s="9">
        <f t="shared" si="23"/>
        <v>161</v>
      </c>
      <c r="F168" s="566"/>
      <c r="G168" s="568" t="str">
        <f t="shared" si="26"/>
        <v>12.24</v>
      </c>
      <c r="H168" s="11" t="s">
        <v>684</v>
      </c>
      <c r="I168" s="11"/>
      <c r="J168" s="573"/>
    </row>
    <row r="169" spans="1:10" outlineLevel="1" x14ac:dyDescent="0.25">
      <c r="A169" s="1">
        <v>2</v>
      </c>
      <c r="B169" s="1" t="s">
        <v>17</v>
      </c>
      <c r="C169" s="564"/>
      <c r="D169" s="564"/>
      <c r="E169" s="9">
        <f t="shared" si="23"/>
        <v>162</v>
      </c>
      <c r="F169" s="566"/>
      <c r="G169" s="568" t="str">
        <f t="shared" si="26"/>
        <v>12.25</v>
      </c>
      <c r="H169" s="11" t="s">
        <v>601</v>
      </c>
      <c r="I169" s="11"/>
      <c r="J169" s="573"/>
    </row>
    <row r="170" spans="1:10" outlineLevel="1" x14ac:dyDescent="0.25">
      <c r="A170" s="1">
        <v>2</v>
      </c>
      <c r="B170" s="1" t="s">
        <v>17</v>
      </c>
      <c r="C170" s="564"/>
      <c r="D170" s="564"/>
      <c r="E170" s="9">
        <f t="shared" si="23"/>
        <v>163</v>
      </c>
      <c r="F170" s="566"/>
      <c r="G170" s="568" t="str">
        <f t="shared" si="26"/>
        <v>12.26</v>
      </c>
      <c r="H170" s="11" t="s">
        <v>600</v>
      </c>
      <c r="I170" s="11"/>
      <c r="J170" s="573"/>
    </row>
    <row r="171" spans="1:10" outlineLevel="1" x14ac:dyDescent="0.25">
      <c r="A171" s="1">
        <v>2</v>
      </c>
      <c r="B171" s="1" t="s">
        <v>17</v>
      </c>
      <c r="C171" s="564"/>
      <c r="D171" s="564"/>
      <c r="E171" s="9">
        <f t="shared" si="23"/>
        <v>164</v>
      </c>
      <c r="F171" s="566" t="s">
        <v>436</v>
      </c>
      <c r="G171" s="568" t="str">
        <f t="shared" si="26"/>
        <v>12.27</v>
      </c>
      <c r="H171" s="11" t="s">
        <v>571</v>
      </c>
      <c r="I171" s="11"/>
      <c r="J171" s="573"/>
    </row>
    <row r="172" spans="1:10" outlineLevel="1" x14ac:dyDescent="0.25">
      <c r="A172" s="1">
        <v>2</v>
      </c>
      <c r="B172" s="1" t="s">
        <v>17</v>
      </c>
      <c r="C172" s="564"/>
      <c r="D172" s="564"/>
      <c r="E172" s="9">
        <f t="shared" si="23"/>
        <v>165</v>
      </c>
      <c r="F172" s="566"/>
      <c r="G172" s="568" t="str">
        <f t="shared" si="26"/>
        <v>12.28</v>
      </c>
      <c r="H172" s="11" t="s">
        <v>572</v>
      </c>
      <c r="I172" s="11"/>
      <c r="J172" s="573"/>
    </row>
    <row r="173" spans="1:10" x14ac:dyDescent="0.25">
      <c r="A173" s="1">
        <v>1</v>
      </c>
      <c r="B173" s="1" t="s">
        <v>16</v>
      </c>
      <c r="C173" s="564"/>
      <c r="D173" s="564"/>
      <c r="E173" s="565">
        <f t="shared" si="14"/>
        <v>166</v>
      </c>
      <c r="F173" s="567"/>
      <c r="G173" s="567">
        <v>13</v>
      </c>
      <c r="H173" s="724" t="s">
        <v>618</v>
      </c>
      <c r="I173" s="725"/>
      <c r="J173" s="572"/>
    </row>
    <row r="174" spans="1:10" outlineLevel="1" x14ac:dyDescent="0.25">
      <c r="A174" s="1">
        <v>2</v>
      </c>
      <c r="B174" s="1" t="s">
        <v>17</v>
      </c>
      <c r="C174" s="564"/>
      <c r="D174" s="564"/>
      <c r="E174" s="9">
        <f t="shared" si="14"/>
        <v>167</v>
      </c>
      <c r="F174" s="566"/>
      <c r="G174" s="568" t="str">
        <f>G173&amp;".1"</f>
        <v>13.1</v>
      </c>
      <c r="H174" s="11" t="s">
        <v>573</v>
      </c>
      <c r="I174" s="11"/>
      <c r="J174" s="573"/>
    </row>
    <row r="175" spans="1:10" outlineLevel="1" x14ac:dyDescent="0.25">
      <c r="A175" s="1">
        <v>2</v>
      </c>
      <c r="B175" s="1" t="s">
        <v>17</v>
      </c>
      <c r="C175" s="564"/>
      <c r="D175" s="564"/>
      <c r="E175" s="9">
        <f t="shared" si="14"/>
        <v>168</v>
      </c>
      <c r="F175" s="566"/>
      <c r="G175" s="568" t="str">
        <f>LEFT(G174,2)&amp;"."&amp;RIGHT(G174,1)+1</f>
        <v>13.2</v>
      </c>
      <c r="H175" s="11" t="s">
        <v>576</v>
      </c>
      <c r="I175" s="11"/>
      <c r="J175" s="573"/>
    </row>
    <row r="176" spans="1:10" outlineLevel="1" x14ac:dyDescent="0.25">
      <c r="A176" s="1">
        <v>2</v>
      </c>
      <c r="B176" s="1" t="s">
        <v>17</v>
      </c>
      <c r="C176" s="564"/>
      <c r="D176" s="564"/>
      <c r="E176" s="9">
        <f t="shared" si="14"/>
        <v>169</v>
      </c>
      <c r="F176" s="566"/>
      <c r="G176" s="568" t="str">
        <f t="shared" ref="G176:G180" si="28">LEFT(G175,2)&amp;"."&amp;RIGHT(G175,1)+1</f>
        <v>13.3</v>
      </c>
      <c r="H176" s="11" t="s">
        <v>574</v>
      </c>
      <c r="I176" s="11"/>
      <c r="J176" s="573"/>
    </row>
    <row r="177" spans="1:10" outlineLevel="1" x14ac:dyDescent="0.25">
      <c r="A177" s="1">
        <v>2</v>
      </c>
      <c r="B177" s="1" t="s">
        <v>17</v>
      </c>
      <c r="C177" s="564"/>
      <c r="D177" s="564"/>
      <c r="E177" s="9">
        <f t="shared" si="14"/>
        <v>170</v>
      </c>
      <c r="F177" s="566"/>
      <c r="G177" s="568" t="str">
        <f t="shared" si="28"/>
        <v>13.4</v>
      </c>
      <c r="H177" s="11" t="s">
        <v>490</v>
      </c>
      <c r="I177" s="11"/>
      <c r="J177" s="573"/>
    </row>
    <row r="178" spans="1:10" outlineLevel="1" x14ac:dyDescent="0.25">
      <c r="A178" s="1">
        <v>2</v>
      </c>
      <c r="B178" s="1" t="s">
        <v>17</v>
      </c>
      <c r="C178" s="564"/>
      <c r="D178" s="564"/>
      <c r="E178" s="9">
        <f t="shared" si="14"/>
        <v>171</v>
      </c>
      <c r="F178" s="566"/>
      <c r="G178" s="568" t="str">
        <f t="shared" si="28"/>
        <v>13.5</v>
      </c>
      <c r="H178" s="11" t="s">
        <v>491</v>
      </c>
      <c r="I178" s="11"/>
      <c r="J178" s="573"/>
    </row>
    <row r="179" spans="1:10" ht="37.5" outlineLevel="1" x14ac:dyDescent="0.25">
      <c r="A179" s="1">
        <v>2</v>
      </c>
      <c r="B179" s="1" t="s">
        <v>17</v>
      </c>
      <c r="C179" s="564"/>
      <c r="D179" s="564"/>
      <c r="E179" s="9">
        <f t="shared" si="14"/>
        <v>172</v>
      </c>
      <c r="F179" s="566"/>
      <c r="G179" s="568" t="str">
        <f t="shared" si="28"/>
        <v>13.6</v>
      </c>
      <c r="H179" s="11" t="s">
        <v>575</v>
      </c>
      <c r="I179" s="571" t="s">
        <v>577</v>
      </c>
      <c r="J179" s="573" t="s">
        <v>578</v>
      </c>
    </row>
    <row r="180" spans="1:10" outlineLevel="1" x14ac:dyDescent="0.25">
      <c r="A180" s="1">
        <v>2</v>
      </c>
      <c r="B180" s="1" t="s">
        <v>17</v>
      </c>
      <c r="C180" s="564"/>
      <c r="D180" s="564"/>
      <c r="E180" s="9">
        <f t="shared" si="14"/>
        <v>173</v>
      </c>
      <c r="F180" s="566"/>
      <c r="G180" s="568" t="str">
        <f t="shared" si="28"/>
        <v>13.7</v>
      </c>
      <c r="H180" s="11" t="s">
        <v>493</v>
      </c>
      <c r="I180" s="11"/>
      <c r="J180" s="573"/>
    </row>
    <row r="181" spans="1:10" x14ac:dyDescent="0.25">
      <c r="A181" s="1">
        <v>1</v>
      </c>
      <c r="B181" s="1" t="s">
        <v>16</v>
      </c>
      <c r="C181" s="564"/>
      <c r="D181" s="564"/>
      <c r="E181" s="565">
        <f t="shared" si="14"/>
        <v>174</v>
      </c>
      <c r="F181" s="567"/>
      <c r="G181" s="567">
        <v>14</v>
      </c>
      <c r="H181" s="724" t="s">
        <v>609</v>
      </c>
      <c r="I181" s="725"/>
      <c r="J181" s="572"/>
    </row>
    <row r="182" spans="1:10" outlineLevel="1" x14ac:dyDescent="0.25">
      <c r="A182" s="1">
        <v>2</v>
      </c>
      <c r="B182" s="1" t="s">
        <v>17</v>
      </c>
      <c r="C182" s="564"/>
      <c r="D182" s="564"/>
      <c r="E182" s="9">
        <f t="shared" si="14"/>
        <v>175</v>
      </c>
      <c r="F182" s="566" t="s">
        <v>436</v>
      </c>
      <c r="G182" s="568" t="str">
        <f>G181&amp;".1"</f>
        <v>14.1</v>
      </c>
      <c r="H182" s="11" t="s">
        <v>610</v>
      </c>
      <c r="I182" s="11"/>
      <c r="J182" s="573"/>
    </row>
    <row r="183" spans="1:10" outlineLevel="1" x14ac:dyDescent="0.25">
      <c r="A183" s="1">
        <v>2</v>
      </c>
      <c r="B183" s="1" t="s">
        <v>17</v>
      </c>
      <c r="C183" s="564"/>
      <c r="D183" s="564"/>
      <c r="E183" s="9">
        <f t="shared" si="14"/>
        <v>176</v>
      </c>
      <c r="F183" s="566" t="s">
        <v>436</v>
      </c>
      <c r="G183" s="568" t="str">
        <f>LEFT(G182,2)&amp;"."&amp;RIGHT(G182,1)+1</f>
        <v>14.2</v>
      </c>
      <c r="H183" s="11" t="s">
        <v>611</v>
      </c>
      <c r="I183" s="11"/>
      <c r="J183" s="573"/>
    </row>
    <row r="184" spans="1:10" outlineLevel="1" x14ac:dyDescent="0.25">
      <c r="A184" s="1">
        <v>2</v>
      </c>
      <c r="B184" s="1" t="s">
        <v>17</v>
      </c>
      <c r="C184" s="564"/>
      <c r="D184" s="564"/>
      <c r="E184" s="9">
        <f t="shared" si="14"/>
        <v>177</v>
      </c>
      <c r="F184" s="566" t="s">
        <v>436</v>
      </c>
      <c r="G184" s="568" t="str">
        <f t="shared" ref="G184:G189" si="29">LEFT(G183,2)&amp;"."&amp;RIGHT(G183,1)+1</f>
        <v>14.3</v>
      </c>
      <c r="H184" s="11" t="s">
        <v>612</v>
      </c>
      <c r="I184" s="11"/>
      <c r="J184" s="573"/>
    </row>
    <row r="185" spans="1:10" outlineLevel="1" x14ac:dyDescent="0.25">
      <c r="A185" s="1">
        <v>2</v>
      </c>
      <c r="B185" s="1" t="s">
        <v>17</v>
      </c>
      <c r="C185" s="564"/>
      <c r="D185" s="564"/>
      <c r="E185" s="9">
        <f t="shared" si="14"/>
        <v>178</v>
      </c>
      <c r="F185" s="566" t="s">
        <v>436</v>
      </c>
      <c r="G185" s="568" t="str">
        <f t="shared" si="29"/>
        <v>14.4</v>
      </c>
      <c r="H185" s="11" t="s">
        <v>613</v>
      </c>
      <c r="I185" s="11"/>
      <c r="J185" s="573"/>
    </row>
    <row r="186" spans="1:10" outlineLevel="1" x14ac:dyDescent="0.25">
      <c r="A186" s="1">
        <v>2</v>
      </c>
      <c r="B186" s="1" t="s">
        <v>17</v>
      </c>
      <c r="C186" s="564"/>
      <c r="D186" s="564"/>
      <c r="E186" s="9">
        <f t="shared" si="14"/>
        <v>179</v>
      </c>
      <c r="F186" s="566" t="s">
        <v>436</v>
      </c>
      <c r="G186" s="568" t="str">
        <f t="shared" si="29"/>
        <v>14.5</v>
      </c>
      <c r="H186" s="11" t="s">
        <v>614</v>
      </c>
      <c r="I186" s="11"/>
      <c r="J186" s="573"/>
    </row>
    <row r="187" spans="1:10" outlineLevel="1" x14ac:dyDescent="0.25">
      <c r="A187" s="1">
        <v>2</v>
      </c>
      <c r="B187" s="1" t="s">
        <v>17</v>
      </c>
      <c r="C187" s="564"/>
      <c r="D187" s="564"/>
      <c r="E187" s="9">
        <f t="shared" si="14"/>
        <v>180</v>
      </c>
      <c r="F187" s="566" t="s">
        <v>436</v>
      </c>
      <c r="G187" s="568" t="str">
        <f t="shared" si="29"/>
        <v>14.6</v>
      </c>
      <c r="H187" s="11" t="s">
        <v>615</v>
      </c>
      <c r="I187" s="11"/>
      <c r="J187" s="573"/>
    </row>
    <row r="188" spans="1:10" outlineLevel="1" x14ac:dyDescent="0.25">
      <c r="A188" s="1">
        <v>2</v>
      </c>
      <c r="B188" s="1" t="s">
        <v>17</v>
      </c>
      <c r="C188" s="564"/>
      <c r="D188" s="564"/>
      <c r="E188" s="9">
        <f t="shared" si="14"/>
        <v>181</v>
      </c>
      <c r="F188" s="566"/>
      <c r="G188" s="568" t="str">
        <f t="shared" si="29"/>
        <v>14.7</v>
      </c>
      <c r="H188" s="11" t="s">
        <v>616</v>
      </c>
      <c r="I188" s="11"/>
      <c r="J188" s="573"/>
    </row>
    <row r="189" spans="1:10" outlineLevel="1" x14ac:dyDescent="0.25">
      <c r="A189" s="1">
        <v>2</v>
      </c>
      <c r="B189" s="1" t="s">
        <v>17</v>
      </c>
      <c r="C189" s="564"/>
      <c r="D189" s="564"/>
      <c r="E189" s="9">
        <f t="shared" si="14"/>
        <v>182</v>
      </c>
      <c r="F189" s="566"/>
      <c r="G189" s="568" t="str">
        <f t="shared" si="29"/>
        <v>14.8</v>
      </c>
      <c r="H189" s="11" t="s">
        <v>617</v>
      </c>
      <c r="I189" s="11"/>
      <c r="J189" s="573"/>
    </row>
    <row r="190" spans="1:10" x14ac:dyDescent="0.25">
      <c r="A190" s="1">
        <v>1</v>
      </c>
      <c r="B190" s="1" t="s">
        <v>16</v>
      </c>
      <c r="C190" s="564"/>
      <c r="D190" s="564"/>
      <c r="E190" s="565">
        <f t="shared" si="14"/>
        <v>183</v>
      </c>
      <c r="F190" s="567"/>
      <c r="G190" s="567">
        <v>15</v>
      </c>
      <c r="H190" s="724" t="s">
        <v>630</v>
      </c>
      <c r="I190" s="725"/>
      <c r="J190" s="572"/>
    </row>
    <row r="191" spans="1:10" outlineLevel="1" x14ac:dyDescent="0.25">
      <c r="A191" s="1">
        <v>2</v>
      </c>
      <c r="B191" s="1" t="s">
        <v>17</v>
      </c>
      <c r="C191" s="564"/>
      <c r="D191" s="564"/>
      <c r="E191" s="9">
        <f t="shared" si="14"/>
        <v>184</v>
      </c>
      <c r="F191" s="566"/>
      <c r="G191" s="568" t="str">
        <f>G190&amp;".1"</f>
        <v>15.1</v>
      </c>
      <c r="H191" s="11" t="s">
        <v>619</v>
      </c>
      <c r="I191" s="11"/>
      <c r="J191" s="573"/>
    </row>
    <row r="192" spans="1:10" outlineLevel="1" x14ac:dyDescent="0.25">
      <c r="A192" s="1">
        <v>2</v>
      </c>
      <c r="B192" s="1" t="s">
        <v>17</v>
      </c>
      <c r="C192" s="564"/>
      <c r="D192" s="564"/>
      <c r="E192" s="9">
        <f t="shared" si="14"/>
        <v>185</v>
      </c>
      <c r="F192" s="566"/>
      <c r="G192" s="568" t="str">
        <f>LEFT(G191,2)&amp;"."&amp;RIGHT(G191,1)+1</f>
        <v>15.2</v>
      </c>
      <c r="H192" s="11" t="s">
        <v>620</v>
      </c>
      <c r="I192" s="11"/>
      <c r="J192" s="573"/>
    </row>
    <row r="193" spans="1:10" outlineLevel="1" x14ac:dyDescent="0.25">
      <c r="A193" s="1">
        <v>2</v>
      </c>
      <c r="B193" s="1" t="s">
        <v>17</v>
      </c>
      <c r="C193" s="564"/>
      <c r="D193" s="564"/>
      <c r="E193" s="9">
        <f t="shared" si="14"/>
        <v>186</v>
      </c>
      <c r="F193" s="566"/>
      <c r="G193" s="568" t="str">
        <f t="shared" ref="G193:G196" si="30">LEFT(G192,2)&amp;"."&amp;RIGHT(G192,1)+1</f>
        <v>15.3</v>
      </c>
      <c r="H193" s="11" t="s">
        <v>621</v>
      </c>
      <c r="I193" s="11"/>
      <c r="J193" s="573"/>
    </row>
    <row r="194" spans="1:10" outlineLevel="1" x14ac:dyDescent="0.25">
      <c r="A194" s="1">
        <v>2</v>
      </c>
      <c r="B194" s="1" t="s">
        <v>17</v>
      </c>
      <c r="C194" s="564"/>
      <c r="D194" s="564"/>
      <c r="E194" s="9">
        <f t="shared" si="14"/>
        <v>187</v>
      </c>
      <c r="F194" s="566"/>
      <c r="G194" s="568" t="str">
        <f t="shared" si="30"/>
        <v>15.4</v>
      </c>
      <c r="H194" s="11" t="s">
        <v>622</v>
      </c>
      <c r="I194" s="11"/>
      <c r="J194" s="573"/>
    </row>
    <row r="195" spans="1:10" outlineLevel="1" x14ac:dyDescent="0.25">
      <c r="A195" s="1">
        <v>2</v>
      </c>
      <c r="B195" s="1" t="s">
        <v>17</v>
      </c>
      <c r="C195" s="564"/>
      <c r="D195" s="564"/>
      <c r="E195" s="9">
        <f t="shared" si="14"/>
        <v>188</v>
      </c>
      <c r="F195" s="566"/>
      <c r="G195" s="568" t="str">
        <f t="shared" si="30"/>
        <v>15.5</v>
      </c>
      <c r="H195" s="11" t="s">
        <v>657</v>
      </c>
      <c r="I195" s="11"/>
      <c r="J195" s="573"/>
    </row>
    <row r="196" spans="1:10" outlineLevel="1" x14ac:dyDescent="0.25">
      <c r="A196" s="1">
        <v>2</v>
      </c>
      <c r="B196" s="1" t="s">
        <v>17</v>
      </c>
      <c r="C196" s="564"/>
      <c r="D196" s="564"/>
      <c r="E196" s="9">
        <f t="shared" si="14"/>
        <v>189</v>
      </c>
      <c r="F196" s="566"/>
      <c r="G196" s="568" t="str">
        <f t="shared" si="30"/>
        <v>15.6</v>
      </c>
      <c r="H196" s="11" t="s">
        <v>623</v>
      </c>
      <c r="I196" s="11"/>
      <c r="J196" s="573"/>
    </row>
    <row r="197" spans="1:10" ht="39.75" customHeight="1" x14ac:dyDescent="0.25">
      <c r="A197" s="1">
        <v>1</v>
      </c>
      <c r="B197" s="1" t="s">
        <v>16</v>
      </c>
      <c r="C197" s="564"/>
      <c r="D197" s="564"/>
      <c r="E197" s="565">
        <f t="shared" si="14"/>
        <v>190</v>
      </c>
      <c r="F197" s="567"/>
      <c r="G197" s="567">
        <v>16</v>
      </c>
      <c r="H197" s="724" t="s">
        <v>631</v>
      </c>
      <c r="I197" s="725"/>
      <c r="J197" s="572"/>
    </row>
    <row r="198" spans="1:10" outlineLevel="1" x14ac:dyDescent="0.25">
      <c r="A198" s="1">
        <v>2</v>
      </c>
      <c r="B198" s="1" t="s">
        <v>17</v>
      </c>
      <c r="C198" s="564"/>
      <c r="D198" s="564"/>
      <c r="E198" s="9">
        <f t="shared" si="14"/>
        <v>191</v>
      </c>
      <c r="F198" s="566"/>
      <c r="G198" s="568" t="str">
        <f>G197&amp;".1"</f>
        <v>16.1</v>
      </c>
      <c r="H198" s="11" t="s">
        <v>632</v>
      </c>
      <c r="I198" s="11"/>
      <c r="J198" s="573"/>
    </row>
    <row r="199" spans="1:10" outlineLevel="1" x14ac:dyDescent="0.25">
      <c r="A199" s="1">
        <v>2</v>
      </c>
      <c r="B199" s="1" t="s">
        <v>17</v>
      </c>
      <c r="C199" s="564"/>
      <c r="D199" s="564"/>
      <c r="E199" s="9">
        <f t="shared" si="14"/>
        <v>192</v>
      </c>
      <c r="F199" s="566"/>
      <c r="G199" s="568" t="str">
        <f>LEFT(G198,2)&amp;"."&amp;RIGHT(G198,1)+1</f>
        <v>16.2</v>
      </c>
      <c r="H199" s="11" t="s">
        <v>633</v>
      </c>
      <c r="I199" s="11"/>
      <c r="J199" s="573"/>
    </row>
    <row r="200" spans="1:10" outlineLevel="1" x14ac:dyDescent="0.25">
      <c r="A200" s="1">
        <v>2</v>
      </c>
      <c r="B200" s="1" t="s">
        <v>17</v>
      </c>
      <c r="C200" s="564"/>
      <c r="D200" s="564"/>
      <c r="E200" s="9">
        <f t="shared" si="14"/>
        <v>193</v>
      </c>
      <c r="F200" s="566"/>
      <c r="G200" s="568" t="str">
        <f t="shared" ref="G200:G203" si="31">LEFT(G199,2)&amp;"."&amp;RIGHT(G199,1)+1</f>
        <v>16.3</v>
      </c>
      <c r="H200" s="11" t="s">
        <v>634</v>
      </c>
      <c r="I200" s="11"/>
      <c r="J200" s="573"/>
    </row>
    <row r="201" spans="1:10" ht="37.5" outlineLevel="1" x14ac:dyDescent="0.25">
      <c r="A201" s="1">
        <v>2</v>
      </c>
      <c r="B201" s="1" t="s">
        <v>17</v>
      </c>
      <c r="C201" s="564"/>
      <c r="D201" s="564"/>
      <c r="E201" s="9">
        <f t="shared" si="14"/>
        <v>194</v>
      </c>
      <c r="F201" s="566"/>
      <c r="G201" s="568" t="str">
        <f t="shared" si="31"/>
        <v>16.4</v>
      </c>
      <c r="H201" s="11" t="s">
        <v>635</v>
      </c>
      <c r="I201" s="571" t="s">
        <v>577</v>
      </c>
      <c r="J201" s="573" t="s">
        <v>578</v>
      </c>
    </row>
    <row r="202" spans="1:10" ht="37.5" outlineLevel="1" x14ac:dyDescent="0.25">
      <c r="A202" s="1">
        <v>2</v>
      </c>
      <c r="B202" s="1" t="s">
        <v>17</v>
      </c>
      <c r="C202" s="564"/>
      <c r="D202" s="564"/>
      <c r="E202" s="9">
        <f t="shared" si="14"/>
        <v>195</v>
      </c>
      <c r="F202" s="566"/>
      <c r="G202" s="568" t="str">
        <f t="shared" si="31"/>
        <v>16.5</v>
      </c>
      <c r="H202" s="11" t="s">
        <v>636</v>
      </c>
      <c r="I202" s="571" t="s">
        <v>577</v>
      </c>
      <c r="J202" s="573" t="s">
        <v>578</v>
      </c>
    </row>
    <row r="203" spans="1:10" outlineLevel="1" x14ac:dyDescent="0.25">
      <c r="A203" s="1">
        <v>2</v>
      </c>
      <c r="B203" s="1" t="s">
        <v>17</v>
      </c>
      <c r="C203" s="564"/>
      <c r="D203" s="564"/>
      <c r="E203" s="9">
        <f t="shared" si="14"/>
        <v>196</v>
      </c>
      <c r="F203" s="566"/>
      <c r="G203" s="568" t="str">
        <f t="shared" si="31"/>
        <v>16.6</v>
      </c>
      <c r="H203" s="11" t="s">
        <v>493</v>
      </c>
      <c r="I203" s="11"/>
      <c r="J203" s="573"/>
    </row>
    <row r="204" spans="1:10" x14ac:dyDescent="0.25">
      <c r="A204" s="1">
        <v>1</v>
      </c>
      <c r="B204" s="1" t="s">
        <v>16</v>
      </c>
      <c r="C204" s="564"/>
      <c r="D204" s="564"/>
      <c r="E204" s="565">
        <f t="shared" si="14"/>
        <v>197</v>
      </c>
      <c r="F204" s="567"/>
      <c r="G204" s="567">
        <v>17</v>
      </c>
      <c r="H204" s="724" t="s">
        <v>624</v>
      </c>
      <c r="I204" s="725"/>
      <c r="J204" s="572"/>
    </row>
    <row r="205" spans="1:10" outlineLevel="1" x14ac:dyDescent="0.25">
      <c r="A205" s="1">
        <v>2</v>
      </c>
      <c r="B205" s="1" t="s">
        <v>17</v>
      </c>
      <c r="C205" s="564"/>
      <c r="D205" s="564"/>
      <c r="E205" s="9">
        <f t="shared" si="14"/>
        <v>198</v>
      </c>
      <c r="F205" s="566"/>
      <c r="G205" s="568" t="str">
        <f>G204&amp;".1"</f>
        <v>17.1</v>
      </c>
      <c r="H205" s="11" t="s">
        <v>625</v>
      </c>
      <c r="I205" s="11"/>
      <c r="J205" s="573"/>
    </row>
    <row r="206" spans="1:10" outlineLevel="1" x14ac:dyDescent="0.25">
      <c r="A206" s="1">
        <v>2</v>
      </c>
      <c r="B206" s="1" t="s">
        <v>17</v>
      </c>
      <c r="C206" s="564"/>
      <c r="D206" s="564"/>
      <c r="E206" s="9">
        <f t="shared" si="14"/>
        <v>199</v>
      </c>
      <c r="F206" s="566"/>
      <c r="G206" s="568" t="str">
        <f>LEFT(G205,2)&amp;"."&amp;RIGHT(G205,1)+1</f>
        <v>17.2</v>
      </c>
      <c r="H206" s="11" t="s">
        <v>536</v>
      </c>
      <c r="I206" s="11"/>
      <c r="J206" s="573"/>
    </row>
    <row r="207" spans="1:10" outlineLevel="1" x14ac:dyDescent="0.25">
      <c r="A207" s="1">
        <v>2</v>
      </c>
      <c r="B207" s="1" t="s">
        <v>17</v>
      </c>
      <c r="C207" s="564"/>
      <c r="D207" s="564"/>
      <c r="E207" s="9">
        <f t="shared" si="14"/>
        <v>200</v>
      </c>
      <c r="F207" s="566"/>
      <c r="G207" s="568" t="str">
        <f t="shared" ref="G207:G214" si="32">LEFT(G206,2)&amp;"."&amp;RIGHT(G206,1)+1</f>
        <v>17.3</v>
      </c>
      <c r="H207" s="11" t="s">
        <v>473</v>
      </c>
      <c r="I207" s="11"/>
      <c r="J207" s="573"/>
    </row>
    <row r="208" spans="1:10" outlineLevel="1" x14ac:dyDescent="0.25">
      <c r="A208" s="1">
        <v>2</v>
      </c>
      <c r="B208" s="1" t="s">
        <v>17</v>
      </c>
      <c r="C208" s="564"/>
      <c r="D208" s="564"/>
      <c r="E208" s="9">
        <f t="shared" si="14"/>
        <v>201</v>
      </c>
      <c r="F208" s="566"/>
      <c r="G208" s="568" t="str">
        <f t="shared" si="32"/>
        <v>17.4</v>
      </c>
      <c r="H208" s="11" t="s">
        <v>467</v>
      </c>
      <c r="I208" s="11"/>
      <c r="J208" s="573"/>
    </row>
    <row r="209" spans="1:10" outlineLevel="1" x14ac:dyDescent="0.25">
      <c r="A209" s="1">
        <v>2</v>
      </c>
      <c r="B209" s="1" t="s">
        <v>17</v>
      </c>
      <c r="C209" s="564"/>
      <c r="D209" s="564"/>
      <c r="E209" s="9">
        <f t="shared" si="14"/>
        <v>202</v>
      </c>
      <c r="F209" s="566"/>
      <c r="G209" s="568" t="str">
        <f t="shared" si="32"/>
        <v>17.5</v>
      </c>
      <c r="H209" s="11" t="s">
        <v>468</v>
      </c>
      <c r="I209" s="11"/>
      <c r="J209" s="573"/>
    </row>
    <row r="210" spans="1:10" outlineLevel="1" x14ac:dyDescent="0.25">
      <c r="A210" s="1">
        <v>2</v>
      </c>
      <c r="B210" s="1" t="s">
        <v>17</v>
      </c>
      <c r="C210" s="564"/>
      <c r="D210" s="564"/>
      <c r="E210" s="9">
        <f t="shared" si="14"/>
        <v>203</v>
      </c>
      <c r="F210" s="566"/>
      <c r="G210" s="568" t="str">
        <f t="shared" si="32"/>
        <v>17.6</v>
      </c>
      <c r="H210" s="11" t="s">
        <v>626</v>
      </c>
      <c r="I210" s="11"/>
      <c r="J210" s="573"/>
    </row>
    <row r="211" spans="1:10" outlineLevel="1" x14ac:dyDescent="0.25">
      <c r="A211" s="1">
        <v>2</v>
      </c>
      <c r="B211" s="1" t="s">
        <v>17</v>
      </c>
      <c r="C211" s="564"/>
      <c r="D211" s="564"/>
      <c r="E211" s="9">
        <f t="shared" si="14"/>
        <v>204</v>
      </c>
      <c r="F211" s="566"/>
      <c r="G211" s="568" t="str">
        <f t="shared" si="32"/>
        <v>17.7</v>
      </c>
      <c r="H211" s="11" t="s">
        <v>627</v>
      </c>
      <c r="I211" s="11"/>
      <c r="J211" s="573"/>
    </row>
    <row r="212" spans="1:10" outlineLevel="1" x14ac:dyDescent="0.25">
      <c r="A212" s="1">
        <v>2</v>
      </c>
      <c r="B212" s="1" t="s">
        <v>17</v>
      </c>
      <c r="C212" s="564"/>
      <c r="D212" s="564"/>
      <c r="E212" s="9">
        <f t="shared" si="14"/>
        <v>205</v>
      </c>
      <c r="F212" s="566"/>
      <c r="G212" s="568" t="str">
        <f t="shared" si="32"/>
        <v>17.8</v>
      </c>
      <c r="H212" s="11" t="s">
        <v>628</v>
      </c>
      <c r="I212" s="11"/>
      <c r="J212" s="573"/>
    </row>
    <row r="213" spans="1:10" ht="37.5" outlineLevel="1" x14ac:dyDescent="0.25">
      <c r="A213" s="1">
        <v>2</v>
      </c>
      <c r="B213" s="1" t="s">
        <v>17</v>
      </c>
      <c r="C213" s="564"/>
      <c r="D213" s="564"/>
      <c r="E213" s="9">
        <f t="shared" si="14"/>
        <v>206</v>
      </c>
      <c r="F213" s="566"/>
      <c r="G213" s="568" t="str">
        <f t="shared" si="32"/>
        <v>17.9</v>
      </c>
      <c r="H213" s="11" t="s">
        <v>629</v>
      </c>
      <c r="I213" s="571" t="s">
        <v>577</v>
      </c>
      <c r="J213" s="573" t="s">
        <v>578</v>
      </c>
    </row>
    <row r="214" spans="1:10" outlineLevel="1" x14ac:dyDescent="0.25">
      <c r="A214" s="1">
        <v>2</v>
      </c>
      <c r="B214" s="1" t="s">
        <v>17</v>
      </c>
      <c r="C214" s="564"/>
      <c r="D214" s="564"/>
      <c r="E214" s="9">
        <f t="shared" si="14"/>
        <v>207</v>
      </c>
      <c r="F214" s="566"/>
      <c r="G214" s="568" t="str">
        <f t="shared" si="32"/>
        <v>17.10</v>
      </c>
      <c r="H214" s="11" t="s">
        <v>493</v>
      </c>
      <c r="I214" s="11"/>
      <c r="J214" s="573"/>
    </row>
    <row r="215" spans="1:10" x14ac:dyDescent="0.25">
      <c r="A215" s="1">
        <v>1</v>
      </c>
      <c r="B215" s="1" t="s">
        <v>16</v>
      </c>
      <c r="C215" s="564"/>
      <c r="D215" s="564"/>
      <c r="E215" s="565">
        <f t="shared" si="14"/>
        <v>208</v>
      </c>
      <c r="F215" s="567"/>
      <c r="G215" s="567">
        <v>18</v>
      </c>
      <c r="H215" s="724" t="s">
        <v>642</v>
      </c>
      <c r="I215" s="725"/>
      <c r="J215" s="572"/>
    </row>
    <row r="216" spans="1:10" outlineLevel="1" x14ac:dyDescent="0.25">
      <c r="A216" s="1">
        <v>2</v>
      </c>
      <c r="B216" s="1" t="s">
        <v>17</v>
      </c>
      <c r="C216" s="564"/>
      <c r="D216" s="564"/>
      <c r="E216" s="9">
        <f t="shared" si="14"/>
        <v>209</v>
      </c>
      <c r="F216" s="566" t="s">
        <v>436</v>
      </c>
      <c r="G216" s="568" t="str">
        <f>G215&amp;".1"</f>
        <v>18.1</v>
      </c>
      <c r="H216" s="11" t="s">
        <v>496</v>
      </c>
      <c r="I216" s="11"/>
      <c r="J216" s="573"/>
    </row>
    <row r="217" spans="1:10" outlineLevel="1" x14ac:dyDescent="0.25">
      <c r="A217" s="1">
        <v>2</v>
      </c>
      <c r="B217" s="1" t="s">
        <v>17</v>
      </c>
      <c r="C217" s="564"/>
      <c r="D217" s="564"/>
      <c r="E217" s="9">
        <f t="shared" si="14"/>
        <v>210</v>
      </c>
      <c r="F217" s="566" t="s">
        <v>436</v>
      </c>
      <c r="G217" s="568" t="str">
        <f>LEFT(G216,2)&amp;"."&amp;RIGHT(G216,1)+1</f>
        <v>18.2</v>
      </c>
      <c r="H217" s="11" t="s">
        <v>637</v>
      </c>
      <c r="I217" s="11"/>
      <c r="J217" s="573"/>
    </row>
    <row r="218" spans="1:10" outlineLevel="1" x14ac:dyDescent="0.25">
      <c r="A218" s="1">
        <v>2</v>
      </c>
      <c r="B218" s="1" t="s">
        <v>17</v>
      </c>
      <c r="C218" s="564"/>
      <c r="D218" s="564"/>
      <c r="E218" s="9">
        <f t="shared" si="14"/>
        <v>211</v>
      </c>
      <c r="F218" s="566" t="s">
        <v>436</v>
      </c>
      <c r="G218" s="568" t="str">
        <f t="shared" ref="G218:G222" si="33">LEFT(G217,2)&amp;"."&amp;RIGHT(G217,1)+1</f>
        <v>18.3</v>
      </c>
      <c r="H218" s="11" t="s">
        <v>638</v>
      </c>
      <c r="I218" s="11"/>
      <c r="J218" s="573"/>
    </row>
    <row r="219" spans="1:10" outlineLevel="1" x14ac:dyDescent="0.25">
      <c r="A219" s="1">
        <v>2</v>
      </c>
      <c r="B219" s="1" t="s">
        <v>17</v>
      </c>
      <c r="C219" s="564"/>
      <c r="D219" s="564"/>
      <c r="E219" s="9">
        <f t="shared" si="14"/>
        <v>212</v>
      </c>
      <c r="F219" s="566" t="s">
        <v>436</v>
      </c>
      <c r="G219" s="568" t="str">
        <f t="shared" si="33"/>
        <v>18.4</v>
      </c>
      <c r="H219" s="11" t="s">
        <v>639</v>
      </c>
      <c r="I219" s="11"/>
      <c r="J219" s="573"/>
    </row>
    <row r="220" spans="1:10" outlineLevel="1" x14ac:dyDescent="0.25">
      <c r="A220" s="1">
        <v>2</v>
      </c>
      <c r="B220" s="1" t="s">
        <v>17</v>
      </c>
      <c r="C220" s="564"/>
      <c r="D220" s="564"/>
      <c r="E220" s="9">
        <f t="shared" si="14"/>
        <v>213</v>
      </c>
      <c r="F220" s="566" t="s">
        <v>436</v>
      </c>
      <c r="G220" s="568" t="str">
        <f t="shared" si="33"/>
        <v>18.5</v>
      </c>
      <c r="H220" s="11" t="s">
        <v>640</v>
      </c>
      <c r="I220" s="11"/>
      <c r="J220" s="573"/>
    </row>
    <row r="221" spans="1:10" outlineLevel="1" x14ac:dyDescent="0.25">
      <c r="A221" s="1">
        <v>2</v>
      </c>
      <c r="B221" s="1" t="s">
        <v>17</v>
      </c>
      <c r="C221" s="564"/>
      <c r="D221" s="564"/>
      <c r="E221" s="9">
        <f t="shared" si="14"/>
        <v>214</v>
      </c>
      <c r="F221" s="566" t="s">
        <v>436</v>
      </c>
      <c r="G221" s="568" t="str">
        <f t="shared" si="33"/>
        <v>18.6</v>
      </c>
      <c r="H221" s="11" t="s">
        <v>641</v>
      </c>
      <c r="I221" s="11"/>
      <c r="J221" s="573"/>
    </row>
    <row r="222" spans="1:10" ht="37.5" outlineLevel="1" x14ac:dyDescent="0.25">
      <c r="A222" s="1">
        <v>2</v>
      </c>
      <c r="B222" s="1" t="s">
        <v>17</v>
      </c>
      <c r="C222" s="564"/>
      <c r="D222" s="564"/>
      <c r="E222" s="9">
        <f t="shared" si="14"/>
        <v>215</v>
      </c>
      <c r="F222" s="566" t="s">
        <v>436</v>
      </c>
      <c r="G222" s="568" t="str">
        <f t="shared" si="33"/>
        <v>18.7</v>
      </c>
      <c r="H222" s="11" t="s">
        <v>505</v>
      </c>
      <c r="I222" s="571" t="s">
        <v>577</v>
      </c>
      <c r="J222" s="573" t="s">
        <v>578</v>
      </c>
    </row>
    <row r="223" spans="1:10" x14ac:dyDescent="0.25">
      <c r="A223" s="1">
        <v>1</v>
      </c>
      <c r="B223" s="1" t="s">
        <v>16</v>
      </c>
      <c r="C223" s="564"/>
      <c r="D223" s="564"/>
      <c r="E223" s="565">
        <f t="shared" si="14"/>
        <v>216</v>
      </c>
      <c r="F223" s="567"/>
      <c r="G223" s="567">
        <v>19</v>
      </c>
      <c r="H223" s="724" t="s">
        <v>643</v>
      </c>
      <c r="I223" s="725"/>
      <c r="J223" s="572"/>
    </row>
    <row r="224" spans="1:10" outlineLevel="1" x14ac:dyDescent="0.25">
      <c r="A224" s="1">
        <v>2</v>
      </c>
      <c r="B224" s="1" t="s">
        <v>17</v>
      </c>
      <c r="C224" s="564"/>
      <c r="D224" s="564"/>
      <c r="E224" s="9">
        <f t="shared" si="14"/>
        <v>217</v>
      </c>
      <c r="F224" s="566"/>
      <c r="G224" s="568" t="str">
        <f>G223&amp;".1"</f>
        <v>19.1</v>
      </c>
      <c r="H224" s="11" t="s">
        <v>644</v>
      </c>
      <c r="I224" s="11"/>
      <c r="J224" s="573"/>
    </row>
    <row r="225" spans="1:10" outlineLevel="1" x14ac:dyDescent="0.25">
      <c r="A225" s="1">
        <v>2</v>
      </c>
      <c r="B225" s="1" t="s">
        <v>17</v>
      </c>
      <c r="C225" s="564"/>
      <c r="D225" s="564"/>
      <c r="E225" s="9">
        <f t="shared" si="14"/>
        <v>218</v>
      </c>
      <c r="F225" s="566"/>
      <c r="G225" s="568" t="str">
        <f>LEFT(G224,2)&amp;"."&amp;RIGHT(G224,1)+1</f>
        <v>19.2</v>
      </c>
      <c r="H225" s="11" t="s">
        <v>645</v>
      </c>
      <c r="I225" s="11"/>
      <c r="J225" s="573"/>
    </row>
    <row r="226" spans="1:10" outlineLevel="1" x14ac:dyDescent="0.25">
      <c r="A226" s="1">
        <v>2</v>
      </c>
      <c r="B226" s="1" t="s">
        <v>17</v>
      </c>
      <c r="C226" s="564"/>
      <c r="D226" s="564"/>
      <c r="E226" s="9">
        <f t="shared" si="14"/>
        <v>219</v>
      </c>
      <c r="F226" s="566"/>
      <c r="G226" s="568" t="str">
        <f t="shared" ref="G226:G227" si="34">LEFT(G225,2)&amp;"."&amp;RIGHT(G225,1)+1</f>
        <v>19.3</v>
      </c>
      <c r="H226" s="11" t="s">
        <v>646</v>
      </c>
      <c r="I226" s="11"/>
      <c r="J226" s="573"/>
    </row>
    <row r="227" spans="1:10" outlineLevel="1" x14ac:dyDescent="0.25">
      <c r="A227" s="1">
        <v>2</v>
      </c>
      <c r="B227" s="1" t="s">
        <v>17</v>
      </c>
      <c r="C227" s="564"/>
      <c r="D227" s="564"/>
      <c r="E227" s="9">
        <f t="shared" si="14"/>
        <v>220</v>
      </c>
      <c r="F227" s="566"/>
      <c r="G227" s="568" t="str">
        <f t="shared" si="34"/>
        <v>19.4</v>
      </c>
      <c r="H227" s="11" t="s">
        <v>647</v>
      </c>
      <c r="I227" s="11"/>
      <c r="J227" s="573"/>
    </row>
    <row r="228" spans="1:10" x14ac:dyDescent="0.25">
      <c r="A228" s="1">
        <v>1</v>
      </c>
      <c r="B228" s="1" t="s">
        <v>16</v>
      </c>
      <c r="C228" s="564"/>
      <c r="D228" s="564"/>
      <c r="E228" s="565">
        <f t="shared" si="14"/>
        <v>221</v>
      </c>
      <c r="F228" s="567"/>
      <c r="G228" s="567">
        <v>20</v>
      </c>
      <c r="H228" s="724" t="s">
        <v>697</v>
      </c>
      <c r="I228" s="725"/>
      <c r="J228" s="572"/>
    </row>
    <row r="229" spans="1:10" outlineLevel="1" x14ac:dyDescent="0.25">
      <c r="A229" s="1">
        <v>2</v>
      </c>
      <c r="B229" s="1" t="s">
        <v>17</v>
      </c>
      <c r="C229" s="564"/>
      <c r="D229" s="564"/>
      <c r="E229" s="9">
        <f t="shared" si="14"/>
        <v>222</v>
      </c>
      <c r="F229" s="566"/>
      <c r="G229" s="568" t="str">
        <f>G228&amp;".1"</f>
        <v>20.1</v>
      </c>
      <c r="H229" s="11" t="s">
        <v>610</v>
      </c>
      <c r="I229" s="11"/>
      <c r="J229" s="573"/>
    </row>
    <row r="230" spans="1:10" outlineLevel="1" x14ac:dyDescent="0.25">
      <c r="A230" s="1">
        <v>2</v>
      </c>
      <c r="B230" s="1" t="s">
        <v>17</v>
      </c>
      <c r="C230" s="564"/>
      <c r="D230" s="564"/>
      <c r="E230" s="9">
        <f t="shared" si="14"/>
        <v>223</v>
      </c>
      <c r="F230" s="566"/>
      <c r="G230" s="568" t="str">
        <f>LEFT(G229,2)&amp;"."&amp;RIGHT(G229,1)+1</f>
        <v>20.2</v>
      </c>
      <c r="H230" s="11" t="s">
        <v>682</v>
      </c>
      <c r="I230" s="11"/>
      <c r="J230" s="573"/>
    </row>
    <row r="231" spans="1:10" outlineLevel="1" x14ac:dyDescent="0.25">
      <c r="A231" s="1">
        <v>2</v>
      </c>
      <c r="B231" s="1" t="s">
        <v>17</v>
      </c>
      <c r="C231" s="564"/>
      <c r="D231" s="564"/>
      <c r="E231" s="9">
        <f t="shared" si="14"/>
        <v>224</v>
      </c>
      <c r="F231" s="566"/>
      <c r="G231" s="568" t="str">
        <f t="shared" ref="G231" si="35">LEFT(G230,2)&amp;"."&amp;RIGHT(G230,1)+1</f>
        <v>20.3</v>
      </c>
      <c r="H231" s="11" t="s">
        <v>683</v>
      </c>
      <c r="I231" s="11"/>
      <c r="J231" s="573"/>
    </row>
    <row r="232" spans="1:10" x14ac:dyDescent="0.25">
      <c r="A232" s="1">
        <v>1</v>
      </c>
      <c r="B232" s="1" t="s">
        <v>16</v>
      </c>
      <c r="C232" s="564"/>
      <c r="D232" s="564"/>
      <c r="E232" s="565">
        <f t="shared" si="14"/>
        <v>225</v>
      </c>
      <c r="F232" s="567"/>
      <c r="G232" s="567">
        <v>21</v>
      </c>
      <c r="H232" s="724" t="s">
        <v>648</v>
      </c>
      <c r="I232" s="725"/>
      <c r="J232" s="572"/>
    </row>
    <row r="233" spans="1:10" outlineLevel="1" x14ac:dyDescent="0.25">
      <c r="A233" s="1">
        <v>2</v>
      </c>
      <c r="B233" s="1" t="s">
        <v>17</v>
      </c>
      <c r="C233" s="564"/>
      <c r="D233" s="564"/>
      <c r="E233" s="9">
        <f t="shared" si="14"/>
        <v>226</v>
      </c>
      <c r="F233" s="566" t="s">
        <v>436</v>
      </c>
      <c r="G233" s="568" t="str">
        <f>G232&amp;".1"</f>
        <v>21.1</v>
      </c>
      <c r="H233" s="11" t="s">
        <v>649</v>
      </c>
      <c r="I233" s="11"/>
      <c r="J233" s="573"/>
    </row>
    <row r="234" spans="1:10" outlineLevel="1" x14ac:dyDescent="0.25">
      <c r="A234" s="1">
        <v>2</v>
      </c>
      <c r="B234" s="1" t="s">
        <v>17</v>
      </c>
      <c r="C234" s="564"/>
      <c r="D234" s="564"/>
      <c r="E234" s="9">
        <f t="shared" si="14"/>
        <v>227</v>
      </c>
      <c r="F234" s="566" t="s">
        <v>436</v>
      </c>
      <c r="G234" s="568" t="str">
        <f>LEFT(G233,2)&amp;"."&amp;RIGHT(G233,1)+1</f>
        <v>21.2</v>
      </c>
      <c r="H234" s="11" t="s">
        <v>650</v>
      </c>
      <c r="I234" s="11"/>
      <c r="J234" s="573"/>
    </row>
    <row r="235" spans="1:10" outlineLevel="1" x14ac:dyDescent="0.25">
      <c r="A235" s="1">
        <v>2</v>
      </c>
      <c r="B235" s="1" t="s">
        <v>17</v>
      </c>
      <c r="C235" s="564"/>
      <c r="D235" s="564"/>
      <c r="E235" s="9">
        <f t="shared" si="14"/>
        <v>228</v>
      </c>
      <c r="F235" s="566" t="s">
        <v>436</v>
      </c>
      <c r="G235" s="568" t="str">
        <f t="shared" ref="G235:G237" si="36">LEFT(G234,2)&amp;"."&amp;RIGHT(G234,1)+1</f>
        <v>21.3</v>
      </c>
      <c r="H235" s="11" t="s">
        <v>551</v>
      </c>
      <c r="I235" s="11"/>
      <c r="J235" s="573"/>
    </row>
    <row r="236" spans="1:10" outlineLevel="1" x14ac:dyDescent="0.25">
      <c r="A236" s="1">
        <v>2</v>
      </c>
      <c r="B236" s="1" t="s">
        <v>17</v>
      </c>
      <c r="C236" s="564"/>
      <c r="D236" s="564"/>
      <c r="E236" s="9">
        <f t="shared" si="14"/>
        <v>229</v>
      </c>
      <c r="F236" s="566" t="s">
        <v>436</v>
      </c>
      <c r="G236" s="568" t="str">
        <f t="shared" si="36"/>
        <v>21.4</v>
      </c>
      <c r="H236" s="11" t="s">
        <v>552</v>
      </c>
      <c r="I236" s="11"/>
      <c r="J236" s="573"/>
    </row>
    <row r="237" spans="1:10" outlineLevel="1" x14ac:dyDescent="0.25">
      <c r="A237" s="1">
        <v>2</v>
      </c>
      <c r="B237" s="1" t="s">
        <v>17</v>
      </c>
      <c r="C237" s="564"/>
      <c r="D237" s="564"/>
      <c r="E237" s="9">
        <f t="shared" si="14"/>
        <v>230</v>
      </c>
      <c r="F237" s="566" t="s">
        <v>436</v>
      </c>
      <c r="G237" s="568" t="str">
        <f t="shared" si="36"/>
        <v>21.5</v>
      </c>
      <c r="H237" s="11" t="s">
        <v>651</v>
      </c>
      <c r="I237" s="11"/>
      <c r="J237" s="573"/>
    </row>
    <row r="238" spans="1:10" outlineLevel="1" x14ac:dyDescent="0.25">
      <c r="A238" s="1">
        <v>2</v>
      </c>
      <c r="B238" s="1" t="s">
        <v>17</v>
      </c>
      <c r="C238" s="564"/>
      <c r="D238" s="564"/>
      <c r="E238" s="9">
        <f t="shared" si="14"/>
        <v>231</v>
      </c>
      <c r="F238" s="566" t="s">
        <v>436</v>
      </c>
      <c r="G238" s="568" t="str">
        <f>LEFT(G237,2)&amp;"."&amp;RIGHT(G237,1)+1</f>
        <v>21.6</v>
      </c>
      <c r="H238" s="11" t="s">
        <v>652</v>
      </c>
      <c r="I238" s="11"/>
      <c r="J238" s="573"/>
    </row>
    <row r="239" spans="1:10" outlineLevel="1" x14ac:dyDescent="0.25">
      <c r="A239" s="1">
        <v>2</v>
      </c>
      <c r="B239" s="1" t="s">
        <v>17</v>
      </c>
      <c r="C239" s="564"/>
      <c r="D239" s="564"/>
      <c r="E239" s="9">
        <f t="shared" si="14"/>
        <v>232</v>
      </c>
      <c r="F239" s="566"/>
      <c r="G239" s="568" t="str">
        <f t="shared" ref="G239:G240" si="37">LEFT(G238,2)&amp;"."&amp;RIGHT(G238,1)+1</f>
        <v>21.7</v>
      </c>
      <c r="H239" s="11" t="s">
        <v>653</v>
      </c>
      <c r="I239" s="11"/>
      <c r="J239" s="573"/>
    </row>
    <row r="240" spans="1:10" ht="37.5" outlineLevel="1" x14ac:dyDescent="0.25">
      <c r="A240" s="1">
        <v>2</v>
      </c>
      <c r="B240" s="1" t="s">
        <v>17</v>
      </c>
      <c r="C240" s="564"/>
      <c r="D240" s="564"/>
      <c r="E240" s="9">
        <f t="shared" si="14"/>
        <v>233</v>
      </c>
      <c r="F240" s="566"/>
      <c r="G240" s="568" t="str">
        <f t="shared" si="37"/>
        <v>21.8</v>
      </c>
      <c r="H240" s="11" t="s">
        <v>654</v>
      </c>
      <c r="I240" s="571" t="s">
        <v>577</v>
      </c>
      <c r="J240" s="573" t="s">
        <v>578</v>
      </c>
    </row>
    <row r="241" spans="1:10" x14ac:dyDescent="0.25">
      <c r="A241" s="1">
        <v>1</v>
      </c>
      <c r="B241" s="1" t="s">
        <v>16</v>
      </c>
      <c r="C241" s="564"/>
      <c r="D241" s="564"/>
      <c r="E241" s="565">
        <f t="shared" si="14"/>
        <v>234</v>
      </c>
      <c r="F241" s="567"/>
      <c r="G241" s="567">
        <v>22</v>
      </c>
      <c r="H241" s="724" t="s">
        <v>655</v>
      </c>
      <c r="I241" s="725"/>
      <c r="J241" s="572"/>
    </row>
    <row r="242" spans="1:10" outlineLevel="1" x14ac:dyDescent="0.25">
      <c r="A242" s="1">
        <v>2</v>
      </c>
      <c r="B242" s="1" t="s">
        <v>17</v>
      </c>
      <c r="C242" s="564"/>
      <c r="D242" s="564"/>
      <c r="E242" s="9">
        <f t="shared" si="14"/>
        <v>235</v>
      </c>
      <c r="F242" s="566" t="s">
        <v>436</v>
      </c>
      <c r="G242" s="568" t="str">
        <f>G241&amp;".1"</f>
        <v>22.1</v>
      </c>
      <c r="H242" s="11" t="s">
        <v>656</v>
      </c>
      <c r="I242" s="11"/>
      <c r="J242" s="573"/>
    </row>
    <row r="243" spans="1:10" outlineLevel="1" x14ac:dyDescent="0.25">
      <c r="A243" s="1">
        <v>2</v>
      </c>
      <c r="B243" s="1" t="s">
        <v>17</v>
      </c>
      <c r="C243" s="564"/>
      <c r="D243" s="564"/>
      <c r="E243" s="9">
        <f t="shared" si="14"/>
        <v>236</v>
      </c>
      <c r="F243" s="566" t="s">
        <v>436</v>
      </c>
      <c r="G243" s="568" t="str">
        <f>LEFT(G242,2)&amp;"."&amp;RIGHT(G242,1)+1</f>
        <v>22.2</v>
      </c>
      <c r="H243" s="11" t="s">
        <v>657</v>
      </c>
      <c r="I243" s="11"/>
      <c r="J243" s="573"/>
    </row>
    <row r="244" spans="1:10" outlineLevel="1" x14ac:dyDescent="0.25">
      <c r="A244" s="1">
        <v>2</v>
      </c>
      <c r="B244" s="1" t="s">
        <v>17</v>
      </c>
      <c r="C244" s="564"/>
      <c r="D244" s="564"/>
      <c r="E244" s="9">
        <f t="shared" si="14"/>
        <v>237</v>
      </c>
      <c r="F244" s="566" t="s">
        <v>436</v>
      </c>
      <c r="G244" s="568" t="str">
        <f t="shared" ref="G244:G246" si="38">LEFT(G243,2)&amp;"."&amp;RIGHT(G243,1)+1</f>
        <v>22.3</v>
      </c>
      <c r="H244" s="11" t="s">
        <v>658</v>
      </c>
      <c r="I244" s="11"/>
      <c r="J244" s="573"/>
    </row>
    <row r="245" spans="1:10" outlineLevel="1" x14ac:dyDescent="0.25">
      <c r="A245" s="1">
        <v>2</v>
      </c>
      <c r="B245" s="1" t="s">
        <v>17</v>
      </c>
      <c r="C245" s="564"/>
      <c r="D245" s="564"/>
      <c r="E245" s="9">
        <f t="shared" si="14"/>
        <v>238</v>
      </c>
      <c r="F245" s="566" t="s">
        <v>436</v>
      </c>
      <c r="G245" s="568" t="str">
        <f t="shared" si="38"/>
        <v>22.4</v>
      </c>
      <c r="H245" s="11" t="s">
        <v>620</v>
      </c>
      <c r="I245" s="11"/>
      <c r="J245" s="573"/>
    </row>
    <row r="246" spans="1:10" outlineLevel="1" x14ac:dyDescent="0.25">
      <c r="A246" s="1">
        <v>2</v>
      </c>
      <c r="B246" s="1" t="s">
        <v>17</v>
      </c>
      <c r="C246" s="564"/>
      <c r="D246" s="564"/>
      <c r="E246" s="9">
        <f t="shared" si="14"/>
        <v>239</v>
      </c>
      <c r="F246" s="566" t="s">
        <v>436</v>
      </c>
      <c r="G246" s="568" t="str">
        <f t="shared" si="38"/>
        <v>22.5</v>
      </c>
      <c r="H246" s="11" t="s">
        <v>659</v>
      </c>
      <c r="I246" s="11"/>
      <c r="J246" s="573"/>
    </row>
    <row r="247" spans="1:10" outlineLevel="1" x14ac:dyDescent="0.25">
      <c r="A247" s="1">
        <v>2</v>
      </c>
      <c r="B247" s="1" t="s">
        <v>17</v>
      </c>
      <c r="C247" s="564"/>
      <c r="D247" s="564"/>
      <c r="E247" s="9">
        <f t="shared" si="14"/>
        <v>240</v>
      </c>
      <c r="F247" s="566" t="s">
        <v>436</v>
      </c>
      <c r="G247" s="568" t="str">
        <f>LEFT(G246,2)&amp;"."&amp;RIGHT(G246,1)+1</f>
        <v>22.6</v>
      </c>
      <c r="H247" s="11" t="s">
        <v>660</v>
      </c>
      <c r="I247" s="11"/>
      <c r="J247" s="573"/>
    </row>
    <row r="248" spans="1:10" outlineLevel="1" x14ac:dyDescent="0.25">
      <c r="A248" s="1">
        <v>2</v>
      </c>
      <c r="B248" s="1" t="s">
        <v>17</v>
      </c>
      <c r="C248" s="564"/>
      <c r="D248" s="564"/>
      <c r="E248" s="9">
        <f t="shared" si="14"/>
        <v>241</v>
      </c>
      <c r="F248" s="566" t="s">
        <v>436</v>
      </c>
      <c r="G248" s="568" t="str">
        <f t="shared" ref="G248:G249" si="39">LEFT(G247,2)&amp;"."&amp;RIGHT(G247,1)+1</f>
        <v>22.7</v>
      </c>
      <c r="H248" s="11" t="s">
        <v>661</v>
      </c>
      <c r="I248" s="11"/>
      <c r="J248" s="573"/>
    </row>
    <row r="249" spans="1:10" outlineLevel="1" x14ac:dyDescent="0.25">
      <c r="A249" s="1">
        <v>2</v>
      </c>
      <c r="B249" s="1" t="s">
        <v>17</v>
      </c>
      <c r="C249" s="564"/>
      <c r="D249" s="564"/>
      <c r="E249" s="9">
        <f t="shared" si="14"/>
        <v>242</v>
      </c>
      <c r="F249" s="566" t="s">
        <v>436</v>
      </c>
      <c r="G249" s="568" t="str">
        <f t="shared" si="39"/>
        <v>22.8</v>
      </c>
      <c r="H249" s="11" t="s">
        <v>662</v>
      </c>
      <c r="I249" s="11"/>
      <c r="J249" s="573"/>
    </row>
    <row r="250" spans="1:10" outlineLevel="1" x14ac:dyDescent="0.25">
      <c r="A250" s="1">
        <v>2</v>
      </c>
      <c r="B250" s="1" t="s">
        <v>17</v>
      </c>
      <c r="C250" s="564"/>
      <c r="D250" s="564"/>
      <c r="E250" s="9">
        <f t="shared" si="14"/>
        <v>243</v>
      </c>
      <c r="F250" s="566" t="s">
        <v>436</v>
      </c>
      <c r="G250" s="568" t="str">
        <f>LEFT(G249,2)&amp;"."&amp;RIGHT(G249,1)+1</f>
        <v>22.9</v>
      </c>
      <c r="H250" s="11" t="s">
        <v>663</v>
      </c>
      <c r="I250" s="11"/>
      <c r="J250" s="573"/>
    </row>
    <row r="251" spans="1:10" ht="37.5" outlineLevel="1" x14ac:dyDescent="0.25">
      <c r="A251" s="1">
        <v>2</v>
      </c>
      <c r="B251" s="1" t="s">
        <v>17</v>
      </c>
      <c r="C251" s="564"/>
      <c r="D251" s="564"/>
      <c r="E251" s="9">
        <f t="shared" si="14"/>
        <v>244</v>
      </c>
      <c r="F251" s="566" t="s">
        <v>436</v>
      </c>
      <c r="G251" s="568" t="str">
        <f t="shared" ref="G251" si="40">LEFT(G250,2)&amp;"."&amp;RIGHT(G250,1)+1</f>
        <v>22.10</v>
      </c>
      <c r="H251" s="11" t="s">
        <v>664</v>
      </c>
      <c r="I251" s="11"/>
      <c r="J251" s="573"/>
    </row>
    <row r="252" spans="1:10" outlineLevel="1" x14ac:dyDescent="0.25">
      <c r="A252" s="1">
        <v>2</v>
      </c>
      <c r="B252" s="1" t="s">
        <v>17</v>
      </c>
      <c r="C252" s="564"/>
      <c r="D252" s="564"/>
      <c r="E252" s="9">
        <f t="shared" si="14"/>
        <v>245</v>
      </c>
      <c r="F252" s="566" t="s">
        <v>436</v>
      </c>
      <c r="G252" s="568" t="str">
        <f t="shared" ref="G252:G254" si="41">LEFT(G251,2)&amp;"."&amp;RIGHT(G251,2)+1</f>
        <v>22.11</v>
      </c>
      <c r="H252" s="11" t="s">
        <v>607</v>
      </c>
      <c r="I252" s="11"/>
      <c r="J252" s="573"/>
    </row>
    <row r="253" spans="1:10" ht="37.5" outlineLevel="1" x14ac:dyDescent="0.25">
      <c r="A253" s="1">
        <v>2</v>
      </c>
      <c r="B253" s="1" t="s">
        <v>17</v>
      </c>
      <c r="C253" s="564"/>
      <c r="D253" s="564"/>
      <c r="E253" s="9">
        <f t="shared" si="14"/>
        <v>246</v>
      </c>
      <c r="F253" s="566" t="s">
        <v>436</v>
      </c>
      <c r="G253" s="568" t="str">
        <f t="shared" si="41"/>
        <v>22.12</v>
      </c>
      <c r="H253" s="11" t="s">
        <v>665</v>
      </c>
      <c r="I253" s="11"/>
      <c r="J253" s="573"/>
    </row>
    <row r="254" spans="1:10" outlineLevel="1" x14ac:dyDescent="0.25">
      <c r="A254" s="1">
        <v>2</v>
      </c>
      <c r="B254" s="1" t="s">
        <v>17</v>
      </c>
      <c r="C254" s="564"/>
      <c r="D254" s="564"/>
      <c r="E254" s="9">
        <f t="shared" si="14"/>
        <v>247</v>
      </c>
      <c r="F254" s="566" t="s">
        <v>436</v>
      </c>
      <c r="G254" s="568" t="str">
        <f t="shared" si="41"/>
        <v>22.13</v>
      </c>
      <c r="H254" s="11" t="s">
        <v>493</v>
      </c>
      <c r="I254" s="11"/>
      <c r="J254" s="573"/>
    </row>
    <row r="255" spans="1:10" x14ac:dyDescent="0.25">
      <c r="A255" s="1">
        <v>1</v>
      </c>
      <c r="B255" s="1" t="s">
        <v>16</v>
      </c>
      <c r="C255" s="564"/>
      <c r="D255" s="564"/>
      <c r="E255" s="565">
        <f t="shared" si="14"/>
        <v>248</v>
      </c>
      <c r="F255" s="567"/>
      <c r="G255" s="567">
        <v>23</v>
      </c>
      <c r="H255" s="724" t="s">
        <v>681</v>
      </c>
      <c r="I255" s="725"/>
      <c r="J255" s="572"/>
    </row>
    <row r="256" spans="1:10" outlineLevel="1" x14ac:dyDescent="0.25">
      <c r="A256" s="1">
        <v>2</v>
      </c>
      <c r="B256" s="1" t="s">
        <v>17</v>
      </c>
      <c r="C256" s="564"/>
      <c r="D256" s="564"/>
      <c r="E256" s="9">
        <f t="shared" si="14"/>
        <v>249</v>
      </c>
      <c r="F256" s="566" t="s">
        <v>436</v>
      </c>
      <c r="G256" s="568" t="str">
        <f>G255&amp;".1"</f>
        <v>23.1</v>
      </c>
      <c r="H256" s="11" t="s">
        <v>496</v>
      </c>
      <c r="I256" s="11"/>
      <c r="J256" s="573"/>
    </row>
    <row r="257" spans="1:10" outlineLevel="1" x14ac:dyDescent="0.25">
      <c r="A257" s="1">
        <v>2</v>
      </c>
      <c r="B257" s="1" t="s">
        <v>17</v>
      </c>
      <c r="C257" s="564"/>
      <c r="D257" s="564"/>
      <c r="E257" s="9">
        <f t="shared" si="14"/>
        <v>250</v>
      </c>
      <c r="F257" s="566" t="s">
        <v>436</v>
      </c>
      <c r="G257" s="568" t="str">
        <f>LEFT(G255,2)&amp;"."&amp;RIGHT(G255,1)+1</f>
        <v>23.4</v>
      </c>
      <c r="H257" s="11" t="s">
        <v>666</v>
      </c>
      <c r="I257" s="571" t="s">
        <v>667</v>
      </c>
      <c r="J257" s="573"/>
    </row>
    <row r="258" spans="1:10" outlineLevel="1" x14ac:dyDescent="0.25">
      <c r="A258" s="1">
        <v>2</v>
      </c>
      <c r="B258" s="1" t="s">
        <v>17</v>
      </c>
      <c r="C258" s="564"/>
      <c r="D258" s="564"/>
      <c r="E258" s="9">
        <f t="shared" si="14"/>
        <v>251</v>
      </c>
      <c r="F258" s="566" t="s">
        <v>436</v>
      </c>
      <c r="G258" s="568" t="str">
        <f>LEFT(G256,2)&amp;"."&amp;RIGHT(G256,1)+1</f>
        <v>23.2</v>
      </c>
      <c r="H258" s="11" t="s">
        <v>637</v>
      </c>
      <c r="I258" s="11"/>
      <c r="J258" s="573"/>
    </row>
    <row r="259" spans="1:10" outlineLevel="1" x14ac:dyDescent="0.25">
      <c r="A259" s="1">
        <v>2</v>
      </c>
      <c r="B259" s="1" t="s">
        <v>17</v>
      </c>
      <c r="C259" s="564"/>
      <c r="D259" s="564"/>
      <c r="E259" s="9">
        <f t="shared" si="14"/>
        <v>252</v>
      </c>
      <c r="F259" s="566" t="s">
        <v>436</v>
      </c>
      <c r="G259" s="568" t="str">
        <f t="shared" ref="G259:G263" si="42">LEFT(G258,2)&amp;"."&amp;RIGHT(G258,1)+1</f>
        <v>23.3</v>
      </c>
      <c r="H259" s="11" t="s">
        <v>638</v>
      </c>
      <c r="I259" s="11"/>
      <c r="J259" s="573"/>
    </row>
    <row r="260" spans="1:10" outlineLevel="1" x14ac:dyDescent="0.25">
      <c r="A260" s="1">
        <v>2</v>
      </c>
      <c r="B260" s="1" t="s">
        <v>17</v>
      </c>
      <c r="C260" s="564"/>
      <c r="D260" s="564"/>
      <c r="E260" s="9">
        <f t="shared" si="14"/>
        <v>253</v>
      </c>
      <c r="F260" s="566" t="s">
        <v>436</v>
      </c>
      <c r="G260" s="568" t="str">
        <f t="shared" si="42"/>
        <v>23.4</v>
      </c>
      <c r="H260" s="11" t="s">
        <v>639</v>
      </c>
      <c r="I260" s="11"/>
      <c r="J260" s="573"/>
    </row>
    <row r="261" spans="1:10" outlineLevel="1" x14ac:dyDescent="0.25">
      <c r="A261" s="1">
        <v>2</v>
      </c>
      <c r="B261" s="1" t="s">
        <v>17</v>
      </c>
      <c r="C261" s="564"/>
      <c r="D261" s="564"/>
      <c r="E261" s="9">
        <f t="shared" si="14"/>
        <v>254</v>
      </c>
      <c r="F261" s="566" t="s">
        <v>436</v>
      </c>
      <c r="G261" s="568" t="str">
        <f t="shared" si="42"/>
        <v>23.5</v>
      </c>
      <c r="H261" s="11" t="s">
        <v>640</v>
      </c>
      <c r="I261" s="11"/>
      <c r="J261" s="573"/>
    </row>
    <row r="262" spans="1:10" outlineLevel="1" x14ac:dyDescent="0.25">
      <c r="A262" s="1">
        <v>2</v>
      </c>
      <c r="B262" s="1" t="s">
        <v>17</v>
      </c>
      <c r="C262" s="564"/>
      <c r="D262" s="564"/>
      <c r="E262" s="9">
        <f t="shared" si="14"/>
        <v>255</v>
      </c>
      <c r="F262" s="566" t="s">
        <v>436</v>
      </c>
      <c r="G262" s="568" t="str">
        <f t="shared" si="42"/>
        <v>23.6</v>
      </c>
      <c r="H262" s="11" t="s">
        <v>504</v>
      </c>
      <c r="I262" s="11"/>
      <c r="J262" s="573"/>
    </row>
    <row r="263" spans="1:10" ht="37.5" outlineLevel="1" x14ac:dyDescent="0.25">
      <c r="A263" s="1">
        <v>2</v>
      </c>
      <c r="B263" s="1" t="s">
        <v>17</v>
      </c>
      <c r="C263" s="564"/>
      <c r="D263" s="564"/>
      <c r="E263" s="9">
        <f t="shared" si="14"/>
        <v>256</v>
      </c>
      <c r="F263" s="566" t="s">
        <v>436</v>
      </c>
      <c r="G263" s="568" t="str">
        <f t="shared" si="42"/>
        <v>23.7</v>
      </c>
      <c r="H263" s="11" t="s">
        <v>505</v>
      </c>
      <c r="I263" s="571" t="s">
        <v>577</v>
      </c>
      <c r="J263" s="573" t="s">
        <v>578</v>
      </c>
    </row>
    <row r="264" spans="1:10" x14ac:dyDescent="0.25">
      <c r="A264" s="1">
        <v>1</v>
      </c>
      <c r="B264" s="1" t="s">
        <v>16</v>
      </c>
      <c r="C264" s="564"/>
      <c r="D264" s="564"/>
      <c r="E264" s="565">
        <f t="shared" si="14"/>
        <v>257</v>
      </c>
      <c r="F264" s="567"/>
      <c r="G264" s="567">
        <v>24</v>
      </c>
      <c r="H264" s="724" t="s">
        <v>668</v>
      </c>
      <c r="I264" s="725"/>
      <c r="J264" s="572"/>
    </row>
    <row r="265" spans="1:10" outlineLevel="1" x14ac:dyDescent="0.25">
      <c r="A265" s="1">
        <v>2</v>
      </c>
      <c r="B265" s="1" t="s">
        <v>17</v>
      </c>
      <c r="C265" s="564"/>
      <c r="D265" s="564"/>
      <c r="E265" s="9">
        <f t="shared" si="14"/>
        <v>258</v>
      </c>
      <c r="F265" s="566"/>
      <c r="G265" s="568" t="str">
        <f>G264&amp;".1"</f>
        <v>24.1</v>
      </c>
      <c r="H265" s="11" t="s">
        <v>556</v>
      </c>
      <c r="I265" s="11"/>
      <c r="J265" s="573"/>
    </row>
    <row r="266" spans="1:10" outlineLevel="1" x14ac:dyDescent="0.25">
      <c r="A266" s="1">
        <v>2</v>
      </c>
      <c r="B266" s="1" t="s">
        <v>17</v>
      </c>
      <c r="C266" s="564"/>
      <c r="D266" s="564"/>
      <c r="E266" s="9">
        <f t="shared" si="14"/>
        <v>259</v>
      </c>
      <c r="F266" s="566"/>
      <c r="G266" s="568" t="str">
        <f>LEFT(G265,2)&amp;"."&amp;RIGHT(G265,1)+1</f>
        <v>24.2</v>
      </c>
      <c r="H266" s="11" t="s">
        <v>557</v>
      </c>
      <c r="I266" s="11"/>
      <c r="J266" s="573"/>
    </row>
    <row r="267" spans="1:10" ht="37.5" outlineLevel="1" x14ac:dyDescent="0.25">
      <c r="A267" s="1">
        <v>2</v>
      </c>
      <c r="B267" s="1" t="s">
        <v>17</v>
      </c>
      <c r="C267" s="564"/>
      <c r="D267" s="564"/>
      <c r="E267" s="9">
        <f t="shared" si="14"/>
        <v>260</v>
      </c>
      <c r="F267" s="566"/>
      <c r="G267" s="568" t="str">
        <f t="shared" ref="G267:G268" si="43">LEFT(G266,2)&amp;"."&amp;RIGHT(G266,1)+1</f>
        <v>24.3</v>
      </c>
      <c r="H267" s="11" t="s">
        <v>558</v>
      </c>
      <c r="I267" s="571" t="s">
        <v>577</v>
      </c>
      <c r="J267" s="573" t="s">
        <v>578</v>
      </c>
    </row>
    <row r="268" spans="1:10" outlineLevel="1" x14ac:dyDescent="0.25">
      <c r="A268" s="1">
        <v>2</v>
      </c>
      <c r="B268" s="1" t="s">
        <v>17</v>
      </c>
      <c r="C268" s="564"/>
      <c r="D268" s="564"/>
      <c r="E268" s="9">
        <f t="shared" si="14"/>
        <v>261</v>
      </c>
      <c r="F268" s="566"/>
      <c r="G268" s="568" t="str">
        <f t="shared" si="43"/>
        <v>24.4</v>
      </c>
      <c r="H268" s="11" t="s">
        <v>493</v>
      </c>
      <c r="I268" s="11"/>
      <c r="J268" s="573"/>
    </row>
    <row r="269" spans="1:10" x14ac:dyDescent="0.25">
      <c r="A269" s="1">
        <v>1</v>
      </c>
      <c r="B269" s="1" t="s">
        <v>16</v>
      </c>
      <c r="C269" s="564"/>
      <c r="D269" s="564"/>
      <c r="E269" s="565">
        <f t="shared" si="14"/>
        <v>262</v>
      </c>
      <c r="F269" s="567"/>
      <c r="G269" s="567">
        <v>25</v>
      </c>
      <c r="H269" s="724" t="s">
        <v>441</v>
      </c>
      <c r="I269" s="725"/>
      <c r="J269" s="572"/>
    </row>
    <row r="270" spans="1:10" outlineLevel="1" x14ac:dyDescent="0.25">
      <c r="A270" s="1">
        <v>2</v>
      </c>
      <c r="B270" s="1" t="s">
        <v>17</v>
      </c>
      <c r="C270" s="564"/>
      <c r="D270" s="564"/>
      <c r="E270" s="9">
        <f t="shared" si="14"/>
        <v>263</v>
      </c>
      <c r="F270" s="566"/>
      <c r="G270" s="568" t="str">
        <f>G269&amp;".1"</f>
        <v>25.1</v>
      </c>
      <c r="H270" s="11" t="s">
        <v>494</v>
      </c>
      <c r="I270" s="11"/>
      <c r="J270" s="573"/>
    </row>
    <row r="271" spans="1:10" outlineLevel="1" x14ac:dyDescent="0.25">
      <c r="A271" s="1">
        <v>2</v>
      </c>
      <c r="B271" s="1" t="s">
        <v>17</v>
      </c>
      <c r="C271" s="564"/>
      <c r="D271" s="564"/>
      <c r="E271" s="9">
        <f t="shared" si="14"/>
        <v>264</v>
      </c>
      <c r="F271" s="566"/>
      <c r="G271" s="568" t="str">
        <f>LEFT(G270,2)&amp;"."&amp;RIGHT(G270,1)+1</f>
        <v>25.2</v>
      </c>
      <c r="H271" s="11" t="s">
        <v>488</v>
      </c>
      <c r="I271" s="11"/>
      <c r="J271" s="573"/>
    </row>
    <row r="272" spans="1:10" outlineLevel="1" x14ac:dyDescent="0.25">
      <c r="A272" s="1">
        <v>2</v>
      </c>
      <c r="B272" s="1" t="s">
        <v>17</v>
      </c>
      <c r="C272" s="564"/>
      <c r="D272" s="564"/>
      <c r="E272" s="9">
        <f t="shared" si="14"/>
        <v>265</v>
      </c>
      <c r="F272" s="566"/>
      <c r="G272" s="568" t="str">
        <f t="shared" ref="G272:G276" si="44">LEFT(G271,2)&amp;"."&amp;RIGHT(G271,1)+1</f>
        <v>25.3</v>
      </c>
      <c r="H272" s="11" t="s">
        <v>489</v>
      </c>
      <c r="I272" s="11"/>
      <c r="J272" s="573"/>
    </row>
    <row r="273" spans="1:10" outlineLevel="1" x14ac:dyDescent="0.25">
      <c r="A273" s="1">
        <v>2</v>
      </c>
      <c r="B273" s="1" t="s">
        <v>17</v>
      </c>
      <c r="C273" s="564"/>
      <c r="D273" s="564"/>
      <c r="E273" s="9">
        <f t="shared" si="14"/>
        <v>266</v>
      </c>
      <c r="F273" s="566"/>
      <c r="G273" s="568" t="str">
        <f t="shared" si="44"/>
        <v>25.4</v>
      </c>
      <c r="H273" s="11" t="s">
        <v>490</v>
      </c>
      <c r="I273" s="11"/>
      <c r="J273" s="573"/>
    </row>
    <row r="274" spans="1:10" outlineLevel="1" x14ac:dyDescent="0.25">
      <c r="A274" s="1">
        <v>2</v>
      </c>
      <c r="B274" s="1" t="s">
        <v>17</v>
      </c>
      <c r="C274" s="564"/>
      <c r="D274" s="564"/>
      <c r="E274" s="9">
        <f t="shared" si="14"/>
        <v>267</v>
      </c>
      <c r="F274" s="566"/>
      <c r="G274" s="568" t="str">
        <f t="shared" si="44"/>
        <v>25.5</v>
      </c>
      <c r="H274" s="11" t="s">
        <v>491</v>
      </c>
      <c r="I274" s="11"/>
      <c r="J274" s="573"/>
    </row>
    <row r="275" spans="1:10" ht="37.5" outlineLevel="1" x14ac:dyDescent="0.25">
      <c r="A275" s="1">
        <v>2</v>
      </c>
      <c r="B275" s="1" t="s">
        <v>17</v>
      </c>
      <c r="C275" s="564"/>
      <c r="D275" s="564"/>
      <c r="E275" s="9">
        <f t="shared" si="14"/>
        <v>268</v>
      </c>
      <c r="F275" s="566"/>
      <c r="G275" s="568" t="str">
        <f t="shared" si="44"/>
        <v>25.6</v>
      </c>
      <c r="H275" s="11" t="s">
        <v>492</v>
      </c>
      <c r="I275" s="571" t="s">
        <v>577</v>
      </c>
      <c r="J275" s="573" t="s">
        <v>578</v>
      </c>
    </row>
    <row r="276" spans="1:10" outlineLevel="1" x14ac:dyDescent="0.25">
      <c r="A276" s="1">
        <v>2</v>
      </c>
      <c r="B276" s="1" t="s">
        <v>17</v>
      </c>
      <c r="C276" s="564"/>
      <c r="D276" s="564"/>
      <c r="E276" s="9">
        <f t="shared" si="14"/>
        <v>269</v>
      </c>
      <c r="F276" s="566"/>
      <c r="G276" s="568" t="str">
        <f t="shared" si="44"/>
        <v>25.7</v>
      </c>
      <c r="H276" s="11" t="s">
        <v>493</v>
      </c>
      <c r="I276" s="11"/>
      <c r="J276" s="573"/>
    </row>
    <row r="277" spans="1:10" x14ac:dyDescent="0.25">
      <c r="A277" s="1">
        <v>1</v>
      </c>
      <c r="B277" s="1" t="s">
        <v>16</v>
      </c>
      <c r="C277" s="564"/>
      <c r="D277" s="564"/>
      <c r="E277" s="565">
        <f t="shared" si="14"/>
        <v>270</v>
      </c>
      <c r="F277" s="567"/>
      <c r="G277" s="567">
        <v>26</v>
      </c>
      <c r="H277" s="724" t="s">
        <v>680</v>
      </c>
      <c r="I277" s="725"/>
      <c r="J277" s="572"/>
    </row>
    <row r="278" spans="1:10" outlineLevel="1" x14ac:dyDescent="0.25">
      <c r="A278" s="1">
        <v>2</v>
      </c>
      <c r="B278" s="1" t="s">
        <v>17</v>
      </c>
      <c r="C278" s="564"/>
      <c r="D278" s="564"/>
      <c r="E278" s="9">
        <f t="shared" si="14"/>
        <v>271</v>
      </c>
      <c r="F278" s="566"/>
      <c r="G278" s="568" t="str">
        <f>G277&amp;".1"</f>
        <v>26.1</v>
      </c>
      <c r="H278" s="11" t="s">
        <v>674</v>
      </c>
      <c r="I278" s="11"/>
      <c r="J278" s="573"/>
    </row>
    <row r="279" spans="1:10" outlineLevel="1" x14ac:dyDescent="0.25">
      <c r="A279" s="1">
        <v>2</v>
      </c>
      <c r="B279" s="1" t="s">
        <v>17</v>
      </c>
      <c r="C279" s="564"/>
      <c r="D279" s="564"/>
      <c r="E279" s="9">
        <f t="shared" si="14"/>
        <v>272</v>
      </c>
      <c r="F279" s="566"/>
      <c r="G279" s="568" t="str">
        <f>LEFT(G278,2)&amp;"."&amp;RIGHT(G278,1)+1</f>
        <v>26.2</v>
      </c>
      <c r="H279" s="11" t="s">
        <v>673</v>
      </c>
      <c r="I279" s="11"/>
      <c r="J279" s="573"/>
    </row>
    <row r="280" spans="1:10" outlineLevel="1" x14ac:dyDescent="0.25">
      <c r="A280" s="1">
        <v>2</v>
      </c>
      <c r="B280" s="1" t="s">
        <v>17</v>
      </c>
      <c r="C280" s="564"/>
      <c r="D280" s="564"/>
      <c r="E280" s="9">
        <f t="shared" si="14"/>
        <v>273</v>
      </c>
      <c r="F280" s="566"/>
      <c r="G280" s="568" t="str">
        <f t="shared" ref="G280:G285" si="45">LEFT(G279,2)&amp;"."&amp;RIGHT(G279,1)+1</f>
        <v>26.3</v>
      </c>
      <c r="H280" s="11" t="s">
        <v>672</v>
      </c>
      <c r="I280" s="11"/>
      <c r="J280" s="573"/>
    </row>
    <row r="281" spans="1:10" outlineLevel="1" x14ac:dyDescent="0.25">
      <c r="A281" s="1">
        <v>2</v>
      </c>
      <c r="B281" s="1" t="s">
        <v>17</v>
      </c>
      <c r="C281" s="564"/>
      <c r="D281" s="564"/>
      <c r="E281" s="9">
        <f t="shared" si="14"/>
        <v>274</v>
      </c>
      <c r="F281" s="566"/>
      <c r="G281" s="568" t="str">
        <f t="shared" si="45"/>
        <v>26.4</v>
      </c>
      <c r="H281" s="11" t="s">
        <v>671</v>
      </c>
      <c r="I281" s="11"/>
      <c r="J281" s="573"/>
    </row>
    <row r="282" spans="1:10" outlineLevel="1" x14ac:dyDescent="0.25">
      <c r="A282" s="1">
        <v>2</v>
      </c>
      <c r="B282" s="1" t="s">
        <v>17</v>
      </c>
      <c r="C282" s="564"/>
      <c r="D282" s="564"/>
      <c r="E282" s="9">
        <f t="shared" si="14"/>
        <v>275</v>
      </c>
      <c r="F282" s="566"/>
      <c r="G282" s="568" t="str">
        <f>LEFT(G280,2)&amp;"."&amp;RIGHT(G280,1)+1</f>
        <v>26.4</v>
      </c>
      <c r="H282" s="11" t="s">
        <v>523</v>
      </c>
      <c r="I282" s="11"/>
      <c r="J282" s="573"/>
    </row>
    <row r="283" spans="1:10" outlineLevel="1" x14ac:dyDescent="0.25">
      <c r="A283" s="1">
        <v>2</v>
      </c>
      <c r="B283" s="1" t="s">
        <v>17</v>
      </c>
      <c r="C283" s="564"/>
      <c r="D283" s="564"/>
      <c r="E283" s="9">
        <f t="shared" si="14"/>
        <v>276</v>
      </c>
      <c r="F283" s="566"/>
      <c r="G283" s="568" t="str">
        <f>LEFT(G281,2)&amp;"."&amp;RIGHT(G281,1)+1</f>
        <v>26.5</v>
      </c>
      <c r="H283" s="11" t="s">
        <v>670</v>
      </c>
      <c r="I283" s="11"/>
      <c r="J283" s="573"/>
    </row>
    <row r="284" spans="1:10" ht="37.5" outlineLevel="1" x14ac:dyDescent="0.25">
      <c r="A284" s="1">
        <v>2</v>
      </c>
      <c r="B284" s="1" t="s">
        <v>17</v>
      </c>
      <c r="C284" s="564"/>
      <c r="D284" s="564"/>
      <c r="E284" s="9">
        <f t="shared" si="14"/>
        <v>277</v>
      </c>
      <c r="F284" s="566"/>
      <c r="G284" s="568" t="str">
        <f t="shared" si="45"/>
        <v>26.6</v>
      </c>
      <c r="H284" s="11" t="s">
        <v>669</v>
      </c>
      <c r="I284" s="571" t="s">
        <v>577</v>
      </c>
      <c r="J284" s="573" t="s">
        <v>578</v>
      </c>
    </row>
    <row r="285" spans="1:10" outlineLevel="1" x14ac:dyDescent="0.25">
      <c r="A285" s="1">
        <v>2</v>
      </c>
      <c r="B285" s="1" t="s">
        <v>17</v>
      </c>
      <c r="C285" s="564"/>
      <c r="D285" s="564"/>
      <c r="E285" s="9">
        <f t="shared" si="14"/>
        <v>278</v>
      </c>
      <c r="F285" s="566"/>
      <c r="G285" s="568" t="str">
        <f t="shared" si="45"/>
        <v>26.7</v>
      </c>
      <c r="H285" s="11" t="s">
        <v>493</v>
      </c>
      <c r="I285" s="11"/>
      <c r="J285" s="573"/>
    </row>
    <row r="286" spans="1:10" ht="59.25" customHeight="1" x14ac:dyDescent="0.25">
      <c r="A286" s="1">
        <v>1</v>
      </c>
      <c r="B286" s="1" t="s">
        <v>16</v>
      </c>
      <c r="C286" s="564"/>
      <c r="D286" s="564"/>
      <c r="E286" s="565">
        <f t="shared" si="22"/>
        <v>279</v>
      </c>
      <c r="F286" s="567"/>
      <c r="G286" s="567">
        <v>27</v>
      </c>
      <c r="H286" s="724" t="s">
        <v>675</v>
      </c>
      <c r="I286" s="725"/>
      <c r="J286" s="572"/>
    </row>
    <row r="287" spans="1:10" outlineLevel="1" x14ac:dyDescent="0.25">
      <c r="A287" s="1">
        <v>2</v>
      </c>
      <c r="B287" s="1" t="s">
        <v>17</v>
      </c>
      <c r="C287" s="564"/>
      <c r="D287" s="564"/>
      <c r="E287" s="9">
        <f t="shared" si="22"/>
        <v>280</v>
      </c>
      <c r="F287" s="566" t="s">
        <v>436</v>
      </c>
      <c r="G287" s="568" t="str">
        <f>G286&amp;".1"</f>
        <v>27.1</v>
      </c>
      <c r="H287" s="11" t="s">
        <v>521</v>
      </c>
      <c r="I287" s="11"/>
      <c r="J287" s="573"/>
    </row>
    <row r="288" spans="1:10" outlineLevel="1" x14ac:dyDescent="0.25">
      <c r="A288" s="1">
        <v>2</v>
      </c>
      <c r="B288" s="1" t="s">
        <v>17</v>
      </c>
      <c r="C288" s="564"/>
      <c r="D288" s="564"/>
      <c r="E288" s="9">
        <f t="shared" si="22"/>
        <v>281</v>
      </c>
      <c r="F288" s="566" t="s">
        <v>436</v>
      </c>
      <c r="G288" s="568" t="str">
        <f>LEFT(G287,2)&amp;"."&amp;RIGHT(G287,1)+1</f>
        <v>27.2</v>
      </c>
      <c r="H288" s="11" t="s">
        <v>522</v>
      </c>
      <c r="I288" s="11"/>
      <c r="J288" s="573"/>
    </row>
    <row r="289" spans="1:10" outlineLevel="1" x14ac:dyDescent="0.25">
      <c r="A289" s="1">
        <v>2</v>
      </c>
      <c r="B289" s="1" t="s">
        <v>17</v>
      </c>
      <c r="C289" s="564"/>
      <c r="D289" s="564"/>
      <c r="E289" s="9">
        <f t="shared" si="22"/>
        <v>282</v>
      </c>
      <c r="F289" s="566" t="s">
        <v>436</v>
      </c>
      <c r="G289" s="568" t="str">
        <f t="shared" ref="G289:G296" si="46">LEFT(G288,2)&amp;"."&amp;RIGHT(G288,1)+1</f>
        <v>27.3</v>
      </c>
      <c r="H289" s="11" t="s">
        <v>523</v>
      </c>
      <c r="I289" s="11"/>
      <c r="J289" s="573"/>
    </row>
    <row r="290" spans="1:10" outlineLevel="1" x14ac:dyDescent="0.25">
      <c r="A290" s="1">
        <v>2</v>
      </c>
      <c r="B290" s="1" t="s">
        <v>17</v>
      </c>
      <c r="C290" s="564"/>
      <c r="D290" s="564"/>
      <c r="E290" s="9">
        <f t="shared" si="22"/>
        <v>283</v>
      </c>
      <c r="F290" s="566" t="s">
        <v>436</v>
      </c>
      <c r="G290" s="568" t="str">
        <f t="shared" si="46"/>
        <v>27.4</v>
      </c>
      <c r="H290" s="11" t="s">
        <v>524</v>
      </c>
      <c r="I290" s="11"/>
      <c r="J290" s="573"/>
    </row>
    <row r="291" spans="1:10" outlineLevel="1" x14ac:dyDescent="0.25">
      <c r="A291" s="1">
        <v>2</v>
      </c>
      <c r="B291" s="1" t="s">
        <v>17</v>
      </c>
      <c r="C291" s="564"/>
      <c r="D291" s="564"/>
      <c r="E291" s="9">
        <f t="shared" si="22"/>
        <v>284</v>
      </c>
      <c r="F291" s="566" t="s">
        <v>436</v>
      </c>
      <c r="G291" s="568" t="str">
        <f t="shared" si="46"/>
        <v>27.5</v>
      </c>
      <c r="H291" s="11" t="s">
        <v>525</v>
      </c>
      <c r="I291" s="11"/>
      <c r="J291" s="573"/>
    </row>
    <row r="292" spans="1:10" outlineLevel="1" x14ac:dyDescent="0.25">
      <c r="A292" s="1">
        <v>2</v>
      </c>
      <c r="B292" s="1" t="s">
        <v>17</v>
      </c>
      <c r="C292" s="564"/>
      <c r="D292" s="564"/>
      <c r="E292" s="9">
        <f t="shared" si="22"/>
        <v>285</v>
      </c>
      <c r="F292" s="566" t="s">
        <v>436</v>
      </c>
      <c r="G292" s="568" t="str">
        <f t="shared" si="46"/>
        <v>27.6</v>
      </c>
      <c r="H292" s="11" t="s">
        <v>526</v>
      </c>
      <c r="I292" s="11"/>
      <c r="J292" s="573"/>
    </row>
    <row r="293" spans="1:10" outlineLevel="1" x14ac:dyDescent="0.25">
      <c r="A293" s="1">
        <v>2</v>
      </c>
      <c r="B293" s="1" t="s">
        <v>17</v>
      </c>
      <c r="C293" s="564"/>
      <c r="D293" s="564"/>
      <c r="E293" s="9">
        <f t="shared" si="22"/>
        <v>286</v>
      </c>
      <c r="F293" s="566" t="s">
        <v>436</v>
      </c>
      <c r="G293" s="568" t="str">
        <f t="shared" si="46"/>
        <v>27.7</v>
      </c>
      <c r="H293" s="11" t="s">
        <v>527</v>
      </c>
      <c r="I293" s="11"/>
      <c r="J293" s="573"/>
    </row>
    <row r="294" spans="1:10" outlineLevel="1" x14ac:dyDescent="0.25">
      <c r="A294" s="1">
        <v>2</v>
      </c>
      <c r="B294" s="1" t="s">
        <v>17</v>
      </c>
      <c r="C294" s="564"/>
      <c r="D294" s="564"/>
      <c r="E294" s="9">
        <f t="shared" si="22"/>
        <v>287</v>
      </c>
      <c r="F294" s="566" t="s">
        <v>436</v>
      </c>
      <c r="G294" s="568" t="str">
        <f t="shared" si="46"/>
        <v>27.8</v>
      </c>
      <c r="H294" s="11" t="s">
        <v>528</v>
      </c>
      <c r="I294" s="11"/>
      <c r="J294" s="573"/>
    </row>
    <row r="295" spans="1:10" outlineLevel="1" x14ac:dyDescent="0.25">
      <c r="A295" s="1">
        <v>2</v>
      </c>
      <c r="B295" s="1" t="s">
        <v>17</v>
      </c>
      <c r="C295" s="564"/>
      <c r="D295" s="564"/>
      <c r="E295" s="9">
        <f t="shared" si="22"/>
        <v>288</v>
      </c>
      <c r="F295" s="566" t="s">
        <v>436</v>
      </c>
      <c r="G295" s="568" t="str">
        <f t="shared" si="46"/>
        <v>27.9</v>
      </c>
      <c r="H295" s="11" t="s">
        <v>529</v>
      </c>
      <c r="I295" s="11"/>
      <c r="J295" s="573"/>
    </row>
    <row r="296" spans="1:10" outlineLevel="1" x14ac:dyDescent="0.25">
      <c r="A296" s="1">
        <v>2</v>
      </c>
      <c r="B296" s="1" t="s">
        <v>17</v>
      </c>
      <c r="C296" s="564"/>
      <c r="D296" s="564"/>
      <c r="E296" s="9">
        <f t="shared" si="22"/>
        <v>289</v>
      </c>
      <c r="F296" s="566"/>
      <c r="G296" s="568" t="str">
        <f t="shared" si="46"/>
        <v>27.10</v>
      </c>
      <c r="H296" s="11" t="s">
        <v>530</v>
      </c>
      <c r="I296" s="11"/>
      <c r="J296" s="573"/>
    </row>
    <row r="297" spans="1:10" ht="37.5" outlineLevel="1" x14ac:dyDescent="0.25">
      <c r="A297" s="1">
        <v>2</v>
      </c>
      <c r="B297" s="1" t="s">
        <v>17</v>
      </c>
      <c r="C297" s="564"/>
      <c r="D297" s="564"/>
      <c r="E297" s="9">
        <f t="shared" si="22"/>
        <v>290</v>
      </c>
      <c r="F297" s="566" t="s">
        <v>436</v>
      </c>
      <c r="G297" s="568" t="str">
        <f t="shared" ref="G297:G304" si="47">LEFT(G296,2)&amp;"."&amp;RIGHT(G296,2)+1</f>
        <v>27.11</v>
      </c>
      <c r="H297" s="11" t="s">
        <v>534</v>
      </c>
      <c r="I297" s="571" t="s">
        <v>577</v>
      </c>
      <c r="J297" s="573" t="s">
        <v>578</v>
      </c>
    </row>
    <row r="298" spans="1:10" outlineLevel="1" x14ac:dyDescent="0.25">
      <c r="A298" s="1">
        <v>2</v>
      </c>
      <c r="B298" s="1" t="s">
        <v>17</v>
      </c>
      <c r="C298" s="564"/>
      <c r="D298" s="564"/>
      <c r="E298" s="9">
        <f t="shared" si="22"/>
        <v>291</v>
      </c>
      <c r="F298" s="566" t="s">
        <v>436</v>
      </c>
      <c r="G298" s="568" t="str">
        <f t="shared" si="47"/>
        <v>27.12</v>
      </c>
      <c r="H298" s="11" t="s">
        <v>531</v>
      </c>
      <c r="I298" s="11"/>
      <c r="J298" s="573"/>
    </row>
    <row r="299" spans="1:10" outlineLevel="1" x14ac:dyDescent="0.25">
      <c r="A299" s="1">
        <v>2</v>
      </c>
      <c r="B299" s="1" t="s">
        <v>17</v>
      </c>
      <c r="C299" s="564"/>
      <c r="D299" s="564"/>
      <c r="E299" s="9">
        <f t="shared" si="22"/>
        <v>292</v>
      </c>
      <c r="F299" s="566"/>
      <c r="G299" s="568" t="str">
        <f t="shared" si="47"/>
        <v>27.13</v>
      </c>
      <c r="H299" s="11" t="s">
        <v>676</v>
      </c>
      <c r="I299" s="11"/>
      <c r="J299" s="573"/>
    </row>
    <row r="300" spans="1:10" outlineLevel="1" x14ac:dyDescent="0.25">
      <c r="A300" s="1">
        <v>2</v>
      </c>
      <c r="B300" s="1" t="s">
        <v>17</v>
      </c>
      <c r="C300" s="564"/>
      <c r="D300" s="564"/>
      <c r="E300" s="9">
        <f t="shared" si="22"/>
        <v>293</v>
      </c>
      <c r="F300" s="566"/>
      <c r="G300" s="568" t="str">
        <f t="shared" si="47"/>
        <v>27.14</v>
      </c>
      <c r="H300" s="11" t="s">
        <v>562</v>
      </c>
      <c r="I300" s="11"/>
      <c r="J300" s="573"/>
    </row>
    <row r="301" spans="1:10" outlineLevel="1" x14ac:dyDescent="0.25">
      <c r="A301" s="1">
        <v>2</v>
      </c>
      <c r="B301" s="1" t="s">
        <v>17</v>
      </c>
      <c r="C301" s="564"/>
      <c r="D301" s="564"/>
      <c r="E301" s="9">
        <f t="shared" si="22"/>
        <v>294</v>
      </c>
      <c r="F301" s="566" t="s">
        <v>436</v>
      </c>
      <c r="G301" s="568" t="str">
        <f t="shared" si="47"/>
        <v>27.15</v>
      </c>
      <c r="H301" s="11" t="s">
        <v>673</v>
      </c>
      <c r="I301" s="11"/>
      <c r="J301" s="573"/>
    </row>
    <row r="302" spans="1:10" outlineLevel="1" x14ac:dyDescent="0.25">
      <c r="A302" s="1">
        <v>2</v>
      </c>
      <c r="B302" s="1" t="s">
        <v>17</v>
      </c>
      <c r="C302" s="564"/>
      <c r="D302" s="564"/>
      <c r="E302" s="9">
        <f t="shared" si="22"/>
        <v>295</v>
      </c>
      <c r="F302" s="566" t="s">
        <v>436</v>
      </c>
      <c r="G302" s="568" t="str">
        <f t="shared" si="47"/>
        <v>27.16</v>
      </c>
      <c r="H302" s="11" t="s">
        <v>620</v>
      </c>
      <c r="I302" s="11"/>
      <c r="J302" s="573"/>
    </row>
    <row r="303" spans="1:10" outlineLevel="1" x14ac:dyDescent="0.25">
      <c r="A303" s="1">
        <v>2</v>
      </c>
      <c r="B303" s="1" t="s">
        <v>17</v>
      </c>
      <c r="C303" s="564"/>
      <c r="D303" s="564"/>
      <c r="E303" s="9">
        <f t="shared" si="22"/>
        <v>296</v>
      </c>
      <c r="F303" s="566" t="s">
        <v>436</v>
      </c>
      <c r="G303" s="568" t="str">
        <f t="shared" si="47"/>
        <v>27.17</v>
      </c>
      <c r="H303" s="11" t="s">
        <v>532</v>
      </c>
      <c r="I303" s="11"/>
      <c r="J303" s="573"/>
    </row>
    <row r="304" spans="1:10" ht="37.5" outlineLevel="1" x14ac:dyDescent="0.25">
      <c r="A304" s="1">
        <v>2</v>
      </c>
      <c r="B304" s="1" t="s">
        <v>17</v>
      </c>
      <c r="C304" s="564"/>
      <c r="D304" s="564"/>
      <c r="E304" s="9">
        <f t="shared" si="22"/>
        <v>297</v>
      </c>
      <c r="F304" s="566"/>
      <c r="G304" s="568" t="str">
        <f t="shared" si="47"/>
        <v>27.18</v>
      </c>
      <c r="H304" s="11" t="s">
        <v>533</v>
      </c>
      <c r="I304" s="571" t="s">
        <v>577</v>
      </c>
      <c r="J304" s="573" t="s">
        <v>578</v>
      </c>
    </row>
    <row r="305" spans="1:10" x14ac:dyDescent="0.25">
      <c r="A305" s="1">
        <v>1</v>
      </c>
      <c r="B305" s="1" t="s">
        <v>16</v>
      </c>
      <c r="C305" s="564"/>
      <c r="D305" s="564"/>
      <c r="E305" s="565">
        <f t="shared" si="22"/>
        <v>298</v>
      </c>
      <c r="F305" s="567"/>
      <c r="G305" s="567">
        <v>28</v>
      </c>
      <c r="H305" s="724" t="s">
        <v>446</v>
      </c>
      <c r="I305" s="725"/>
      <c r="J305" s="572"/>
    </row>
    <row r="306" spans="1:10" outlineLevel="1" x14ac:dyDescent="0.25">
      <c r="A306" s="1">
        <v>2</v>
      </c>
      <c r="B306" s="1" t="s">
        <v>17</v>
      </c>
      <c r="C306" s="564"/>
      <c r="D306" s="564"/>
      <c r="E306" s="9">
        <f t="shared" si="22"/>
        <v>299</v>
      </c>
      <c r="F306" s="566" t="s">
        <v>436</v>
      </c>
      <c r="G306" s="568" t="str">
        <f>G305&amp;".1"</f>
        <v>28.1</v>
      </c>
      <c r="H306" s="11" t="s">
        <v>610</v>
      </c>
      <c r="I306" s="11"/>
      <c r="J306" s="573"/>
    </row>
    <row r="307" spans="1:10" outlineLevel="1" x14ac:dyDescent="0.25">
      <c r="A307" s="1">
        <v>2</v>
      </c>
      <c r="B307" s="1" t="s">
        <v>17</v>
      </c>
      <c r="C307" s="564"/>
      <c r="D307" s="564"/>
      <c r="E307" s="9">
        <f t="shared" si="22"/>
        <v>300</v>
      </c>
      <c r="F307" s="566" t="s">
        <v>436</v>
      </c>
      <c r="G307" s="568" t="str">
        <f>LEFT(G306,2)&amp;"."&amp;RIGHT(G306,1)+1</f>
        <v>28.2</v>
      </c>
      <c r="H307" s="11" t="s">
        <v>540</v>
      </c>
      <c r="I307" s="11"/>
      <c r="J307" s="573"/>
    </row>
    <row r="308" spans="1:10" outlineLevel="1" x14ac:dyDescent="0.25">
      <c r="A308" s="1">
        <v>2</v>
      </c>
      <c r="B308" s="1" t="s">
        <v>17</v>
      </c>
      <c r="C308" s="564"/>
      <c r="D308" s="564"/>
      <c r="E308" s="9">
        <f t="shared" si="22"/>
        <v>301</v>
      </c>
      <c r="F308" s="566" t="s">
        <v>436</v>
      </c>
      <c r="G308" s="568" t="str">
        <f t="shared" ref="G308:G315" si="48">LEFT(G307,2)&amp;"."&amp;RIGHT(G307,1)+1</f>
        <v>28.3</v>
      </c>
      <c r="H308" s="11" t="s">
        <v>541</v>
      </c>
      <c r="I308" s="11"/>
      <c r="J308" s="573"/>
    </row>
    <row r="309" spans="1:10" outlineLevel="1" x14ac:dyDescent="0.25">
      <c r="A309" s="1">
        <v>2</v>
      </c>
      <c r="B309" s="1" t="s">
        <v>17</v>
      </c>
      <c r="C309" s="564"/>
      <c r="D309" s="564"/>
      <c r="E309" s="9">
        <f t="shared" si="22"/>
        <v>302</v>
      </c>
      <c r="F309" s="566" t="s">
        <v>436</v>
      </c>
      <c r="G309" s="568" t="str">
        <f t="shared" si="48"/>
        <v>28.4</v>
      </c>
      <c r="H309" s="11" t="s">
        <v>530</v>
      </c>
      <c r="I309" s="11"/>
      <c r="J309" s="573"/>
    </row>
    <row r="310" spans="1:10" outlineLevel="1" x14ac:dyDescent="0.25">
      <c r="A310" s="1">
        <v>2</v>
      </c>
      <c r="B310" s="1" t="s">
        <v>17</v>
      </c>
      <c r="C310" s="564"/>
      <c r="D310" s="564"/>
      <c r="E310" s="9">
        <f t="shared" si="22"/>
        <v>303</v>
      </c>
      <c r="F310" s="566" t="s">
        <v>436</v>
      </c>
      <c r="G310" s="568" t="str">
        <f t="shared" si="48"/>
        <v>28.5</v>
      </c>
      <c r="H310" s="11" t="s">
        <v>542</v>
      </c>
      <c r="I310" s="11"/>
      <c r="J310" s="573"/>
    </row>
    <row r="311" spans="1:10" ht="37.5" outlineLevel="1" x14ac:dyDescent="0.25">
      <c r="A311" s="1">
        <v>2</v>
      </c>
      <c r="B311" s="1" t="s">
        <v>17</v>
      </c>
      <c r="C311" s="564"/>
      <c r="D311" s="564"/>
      <c r="E311" s="9">
        <f t="shared" si="22"/>
        <v>304</v>
      </c>
      <c r="F311" s="566" t="s">
        <v>436</v>
      </c>
      <c r="G311" s="568" t="str">
        <f t="shared" si="48"/>
        <v>28.6</v>
      </c>
      <c r="H311" s="11" t="s">
        <v>543</v>
      </c>
      <c r="I311" s="571" t="s">
        <v>577</v>
      </c>
      <c r="J311" s="573" t="s">
        <v>578</v>
      </c>
    </row>
    <row r="312" spans="1:10" ht="37.5" outlineLevel="1" x14ac:dyDescent="0.25">
      <c r="A312" s="1">
        <v>2</v>
      </c>
      <c r="B312" s="1" t="s">
        <v>17</v>
      </c>
      <c r="C312" s="564"/>
      <c r="D312" s="564"/>
      <c r="E312" s="9">
        <f t="shared" si="22"/>
        <v>305</v>
      </c>
      <c r="F312" s="566"/>
      <c r="G312" s="568" t="str">
        <f t="shared" si="48"/>
        <v>28.7</v>
      </c>
      <c r="H312" s="11" t="s">
        <v>544</v>
      </c>
      <c r="I312" s="571" t="s">
        <v>577</v>
      </c>
      <c r="J312" s="573" t="s">
        <v>578</v>
      </c>
    </row>
    <row r="313" spans="1:10" ht="37.5" outlineLevel="1" x14ac:dyDescent="0.25">
      <c r="A313" s="1">
        <v>2</v>
      </c>
      <c r="B313" s="1" t="s">
        <v>17</v>
      </c>
      <c r="C313" s="564"/>
      <c r="D313" s="564"/>
      <c r="E313" s="9">
        <f t="shared" si="22"/>
        <v>306</v>
      </c>
      <c r="F313" s="566"/>
      <c r="G313" s="568" t="str">
        <f t="shared" si="48"/>
        <v>28.8</v>
      </c>
      <c r="H313" s="11" t="s">
        <v>547</v>
      </c>
      <c r="I313" s="571" t="s">
        <v>577</v>
      </c>
      <c r="J313" s="573" t="s">
        <v>578</v>
      </c>
    </row>
    <row r="314" spans="1:10" ht="37.5" outlineLevel="1" x14ac:dyDescent="0.25">
      <c r="A314" s="1">
        <v>2</v>
      </c>
      <c r="B314" s="1" t="s">
        <v>17</v>
      </c>
      <c r="C314" s="564"/>
      <c r="D314" s="564"/>
      <c r="E314" s="9">
        <f t="shared" si="22"/>
        <v>307</v>
      </c>
      <c r="F314" s="566"/>
      <c r="G314" s="568" t="str">
        <f t="shared" si="48"/>
        <v>28.9</v>
      </c>
      <c r="H314" s="11" t="s">
        <v>545</v>
      </c>
      <c r="I314" s="571" t="s">
        <v>577</v>
      </c>
      <c r="J314" s="573" t="s">
        <v>578</v>
      </c>
    </row>
    <row r="315" spans="1:10" ht="37.5" outlineLevel="1" x14ac:dyDescent="0.25">
      <c r="A315" s="1">
        <v>2</v>
      </c>
      <c r="B315" s="1" t="s">
        <v>17</v>
      </c>
      <c r="C315" s="564"/>
      <c r="D315" s="564"/>
      <c r="E315" s="9">
        <f t="shared" si="22"/>
        <v>308</v>
      </c>
      <c r="F315" s="566" t="s">
        <v>436</v>
      </c>
      <c r="G315" s="568" t="str">
        <f t="shared" si="48"/>
        <v>28.10</v>
      </c>
      <c r="H315" s="11" t="s">
        <v>546</v>
      </c>
      <c r="I315" s="571" t="s">
        <v>577</v>
      </c>
      <c r="J315" s="573" t="s">
        <v>578</v>
      </c>
    </row>
    <row r="316" spans="1:10" outlineLevel="1" x14ac:dyDescent="0.25">
      <c r="A316" s="1">
        <v>2</v>
      </c>
      <c r="B316" s="1" t="s">
        <v>17</v>
      </c>
      <c r="C316" s="564"/>
      <c r="D316" s="564"/>
      <c r="E316" s="9">
        <f t="shared" si="22"/>
        <v>309</v>
      </c>
      <c r="F316" s="566"/>
      <c r="G316" s="568" t="str">
        <f t="shared" ref="G316" si="49">LEFT(G315,2)&amp;"."&amp;RIGHT(G315,2)+1</f>
        <v>28.11</v>
      </c>
      <c r="H316" s="11" t="s">
        <v>493</v>
      </c>
      <c r="I316" s="11"/>
      <c r="J316" s="573"/>
    </row>
    <row r="317" spans="1:10" x14ac:dyDescent="0.25">
      <c r="A317" s="1">
        <v>1</v>
      </c>
      <c r="B317" s="1" t="s">
        <v>16</v>
      </c>
      <c r="C317" s="564"/>
      <c r="D317" s="564"/>
      <c r="E317" s="565">
        <f t="shared" si="23"/>
        <v>310</v>
      </c>
      <c r="F317" s="567"/>
      <c r="G317" s="567">
        <v>29</v>
      </c>
      <c r="H317" s="724" t="s">
        <v>679</v>
      </c>
      <c r="I317" s="725"/>
      <c r="J317" s="572"/>
    </row>
    <row r="318" spans="1:10" outlineLevel="1" x14ac:dyDescent="0.25">
      <c r="A318" s="1">
        <v>2</v>
      </c>
      <c r="B318" s="1" t="s">
        <v>17</v>
      </c>
      <c r="C318" s="564"/>
      <c r="D318" s="564"/>
      <c r="E318" s="9">
        <f t="shared" si="23"/>
        <v>311</v>
      </c>
      <c r="F318" s="566"/>
      <c r="G318" s="568" t="str">
        <f>G317&amp;".1"</f>
        <v>29.1</v>
      </c>
      <c r="H318" s="11" t="s">
        <v>548</v>
      </c>
      <c r="I318" s="11"/>
      <c r="J318" s="573"/>
    </row>
    <row r="319" spans="1:10" outlineLevel="1" x14ac:dyDescent="0.25">
      <c r="A319" s="1">
        <v>2</v>
      </c>
      <c r="B319" s="1" t="s">
        <v>17</v>
      </c>
      <c r="C319" s="564"/>
      <c r="D319" s="564"/>
      <c r="E319" s="9">
        <f t="shared" si="23"/>
        <v>312</v>
      </c>
      <c r="F319" s="566"/>
      <c r="G319" s="568" t="str">
        <f>LEFT(G318,2)&amp;"."&amp;RIGHT(G318,1)+1</f>
        <v>29.2</v>
      </c>
      <c r="H319" s="11" t="s">
        <v>549</v>
      </c>
      <c r="I319" s="11"/>
      <c r="J319" s="573"/>
    </row>
    <row r="320" spans="1:10" outlineLevel="1" x14ac:dyDescent="0.25">
      <c r="A320" s="1">
        <v>2</v>
      </c>
      <c r="B320" s="1" t="s">
        <v>17</v>
      </c>
      <c r="C320" s="564"/>
      <c r="D320" s="564"/>
      <c r="E320" s="9">
        <f t="shared" si="23"/>
        <v>313</v>
      </c>
      <c r="F320" s="566"/>
      <c r="G320" s="568" t="str">
        <f t="shared" ref="G320:G324" si="50">LEFT(G319,2)&amp;"."&amp;RIGHT(G319,1)+1</f>
        <v>29.3</v>
      </c>
      <c r="H320" s="11" t="s">
        <v>550</v>
      </c>
      <c r="I320" s="11"/>
      <c r="J320" s="573"/>
    </row>
    <row r="321" spans="1:10" outlineLevel="1" x14ac:dyDescent="0.25">
      <c r="A321" s="1">
        <v>2</v>
      </c>
      <c r="B321" s="1" t="s">
        <v>17</v>
      </c>
      <c r="C321" s="564"/>
      <c r="D321" s="564"/>
      <c r="E321" s="9">
        <f t="shared" si="23"/>
        <v>314</v>
      </c>
      <c r="F321" s="566"/>
      <c r="G321" s="568" t="str">
        <f t="shared" si="50"/>
        <v>29.4</v>
      </c>
      <c r="H321" s="11" t="s">
        <v>551</v>
      </c>
      <c r="I321" s="11"/>
      <c r="J321" s="573"/>
    </row>
    <row r="322" spans="1:10" outlineLevel="1" x14ac:dyDescent="0.25">
      <c r="A322" s="1">
        <v>2</v>
      </c>
      <c r="B322" s="1" t="s">
        <v>17</v>
      </c>
      <c r="C322" s="564"/>
      <c r="D322" s="564"/>
      <c r="E322" s="9">
        <f t="shared" si="23"/>
        <v>315</v>
      </c>
      <c r="F322" s="566"/>
      <c r="G322" s="568" t="str">
        <f t="shared" si="50"/>
        <v>29.5</v>
      </c>
      <c r="H322" s="11" t="s">
        <v>552</v>
      </c>
      <c r="I322" s="11"/>
      <c r="J322" s="573"/>
    </row>
    <row r="323" spans="1:10" ht="37.5" outlineLevel="1" x14ac:dyDescent="0.25">
      <c r="A323" s="1">
        <v>2</v>
      </c>
      <c r="B323" s="1" t="s">
        <v>17</v>
      </c>
      <c r="C323" s="564"/>
      <c r="D323" s="564"/>
      <c r="E323" s="9">
        <f t="shared" si="23"/>
        <v>316</v>
      </c>
      <c r="F323" s="566"/>
      <c r="G323" s="568" t="str">
        <f t="shared" si="50"/>
        <v>29.6</v>
      </c>
      <c r="H323" s="11" t="s">
        <v>553</v>
      </c>
      <c r="I323" s="571" t="s">
        <v>577</v>
      </c>
      <c r="J323" s="573" t="s">
        <v>578</v>
      </c>
    </row>
    <row r="324" spans="1:10" outlineLevel="1" x14ac:dyDescent="0.25">
      <c r="A324" s="1">
        <v>2</v>
      </c>
      <c r="B324" s="1" t="s">
        <v>17</v>
      </c>
      <c r="C324" s="564"/>
      <c r="D324" s="564"/>
      <c r="E324" s="9">
        <f t="shared" si="23"/>
        <v>317</v>
      </c>
      <c r="F324" s="566"/>
      <c r="G324" s="568" t="str">
        <f t="shared" si="50"/>
        <v>29.7</v>
      </c>
      <c r="H324" s="11" t="s">
        <v>493</v>
      </c>
      <c r="I324" s="11"/>
      <c r="J324" s="573"/>
    </row>
    <row r="325" spans="1:10" x14ac:dyDescent="0.25">
      <c r="A325" s="1">
        <v>1</v>
      </c>
      <c r="B325" s="1" t="s">
        <v>16</v>
      </c>
      <c r="C325" s="564"/>
      <c r="D325" s="564"/>
      <c r="E325" s="565">
        <f t="shared" si="23"/>
        <v>318</v>
      </c>
      <c r="F325" s="567"/>
      <c r="G325" s="567">
        <v>30</v>
      </c>
      <c r="H325" s="724" t="s">
        <v>447</v>
      </c>
      <c r="I325" s="725"/>
      <c r="J325" s="572"/>
    </row>
    <row r="326" spans="1:10" outlineLevel="1" x14ac:dyDescent="0.25">
      <c r="A326" s="1">
        <v>2</v>
      </c>
      <c r="B326" s="1" t="s">
        <v>17</v>
      </c>
      <c r="C326" s="564"/>
      <c r="D326" s="564"/>
      <c r="E326" s="9">
        <f t="shared" si="23"/>
        <v>319</v>
      </c>
      <c r="F326" s="566"/>
      <c r="G326" s="568" t="str">
        <f>G325&amp;".1"</f>
        <v>30.1</v>
      </c>
      <c r="H326" s="11" t="s">
        <v>555</v>
      </c>
      <c r="I326" s="11"/>
      <c r="J326" s="573"/>
    </row>
    <row r="327" spans="1:10" outlineLevel="1" x14ac:dyDescent="0.25">
      <c r="A327" s="1">
        <v>2</v>
      </c>
      <c r="B327" s="1" t="s">
        <v>17</v>
      </c>
      <c r="C327" s="564"/>
      <c r="D327" s="564"/>
      <c r="E327" s="9">
        <f t="shared" si="23"/>
        <v>320</v>
      </c>
      <c r="F327" s="566"/>
      <c r="G327" s="568" t="str">
        <f>LEFT(G326,2)&amp;"."&amp;RIGHT(G326,1)+1</f>
        <v>30.2</v>
      </c>
      <c r="H327" s="11" t="s">
        <v>554</v>
      </c>
      <c r="I327" s="11"/>
      <c r="J327" s="573"/>
    </row>
    <row r="328" spans="1:10" x14ac:dyDescent="0.25">
      <c r="A328" s="1">
        <v>1</v>
      </c>
      <c r="B328" s="1" t="s">
        <v>16</v>
      </c>
      <c r="C328" s="564"/>
      <c r="D328" s="564"/>
      <c r="E328" s="565">
        <f t="shared" si="14"/>
        <v>321</v>
      </c>
      <c r="F328" s="567"/>
      <c r="G328" s="567">
        <v>31</v>
      </c>
      <c r="H328" s="724" t="s">
        <v>442</v>
      </c>
      <c r="I328" s="725"/>
      <c r="J328" s="572"/>
    </row>
    <row r="329" spans="1:10" ht="37.5" outlineLevel="1" x14ac:dyDescent="0.25">
      <c r="A329" s="1">
        <v>2</v>
      </c>
      <c r="B329" s="1" t="s">
        <v>17</v>
      </c>
      <c r="C329" s="564"/>
      <c r="D329" s="564"/>
      <c r="E329" s="9">
        <f t="shared" si="14"/>
        <v>322</v>
      </c>
      <c r="F329" s="566"/>
      <c r="G329" s="568" t="str">
        <f>G328&amp;".1"</f>
        <v>31.1</v>
      </c>
      <c r="H329" s="11" t="s">
        <v>495</v>
      </c>
      <c r="I329" s="571" t="s">
        <v>577</v>
      </c>
      <c r="J329" s="573" t="s">
        <v>578</v>
      </c>
    </row>
    <row r="330" spans="1:10" x14ac:dyDescent="0.25">
      <c r="A330" s="1">
        <v>1</v>
      </c>
      <c r="B330" s="1" t="s">
        <v>16</v>
      </c>
      <c r="C330" s="564"/>
      <c r="D330" s="564"/>
      <c r="E330" s="565">
        <f t="shared" si="14"/>
        <v>323</v>
      </c>
      <c r="F330" s="567"/>
      <c r="G330" s="567">
        <v>32</v>
      </c>
      <c r="H330" s="724" t="s">
        <v>677</v>
      </c>
      <c r="I330" s="725"/>
      <c r="J330" s="572"/>
    </row>
    <row r="331" spans="1:10" ht="37.5" outlineLevel="1" x14ac:dyDescent="0.25">
      <c r="A331" s="1">
        <v>2</v>
      </c>
      <c r="B331" s="1" t="s">
        <v>17</v>
      </c>
      <c r="C331" s="564"/>
      <c r="D331" s="564"/>
      <c r="E331" s="9">
        <f t="shared" ref="E331" si="51">ROW()-$K$7</f>
        <v>324</v>
      </c>
      <c r="F331" s="566"/>
      <c r="G331" s="568" t="str">
        <f>G330&amp;".1"</f>
        <v>32.1</v>
      </c>
      <c r="H331" s="11" t="s">
        <v>678</v>
      </c>
      <c r="I331" s="571"/>
      <c r="J331" s="573" t="s">
        <v>578</v>
      </c>
    </row>
  </sheetData>
  <mergeCells count="38">
    <mergeCell ref="H330:I330"/>
    <mergeCell ref="H228:I228"/>
    <mergeCell ref="H232:I232"/>
    <mergeCell ref="H241:I241"/>
    <mergeCell ref="H255:I255"/>
    <mergeCell ref="H264:I264"/>
    <mergeCell ref="H269:I269"/>
    <mergeCell ref="H328:I328"/>
    <mergeCell ref="H317:I317"/>
    <mergeCell ref="H325:I325"/>
    <mergeCell ref="H72:I72"/>
    <mergeCell ref="H80:I80"/>
    <mergeCell ref="H94:I94"/>
    <mergeCell ref="H96:I96"/>
    <mergeCell ref="H107:I107"/>
    <mergeCell ref="H173:I173"/>
    <mergeCell ref="H181:I181"/>
    <mergeCell ref="H190:I190"/>
    <mergeCell ref="H134:I134"/>
    <mergeCell ref="H119:I119"/>
    <mergeCell ref="H204:I204"/>
    <mergeCell ref="H197:I197"/>
    <mergeCell ref="H215:I215"/>
    <mergeCell ref="H286:I286"/>
    <mergeCell ref="H305:I305"/>
    <mergeCell ref="H223:I223"/>
    <mergeCell ref="H277:I277"/>
    <mergeCell ref="E1:J1"/>
    <mergeCell ref="E6:J6"/>
    <mergeCell ref="H61:I61"/>
    <mergeCell ref="H23:I23"/>
    <mergeCell ref="H8:I8"/>
    <mergeCell ref="E5:J5"/>
    <mergeCell ref="H41:I41"/>
    <mergeCell ref="H49:I49"/>
    <mergeCell ref="E4:J4"/>
    <mergeCell ref="E3:J3"/>
    <mergeCell ref="E2:J2"/>
  </mergeCells>
  <printOptions horizontalCentered="1"/>
  <pageMargins left="0" right="0" top="0" bottom="0.27559055118110237" header="0.31496062992125984" footer="0"/>
  <pageSetup paperSize="9" scale="85" orientation="landscape" r:id="rId1"/>
  <headerFooter>
    <oddFooter xml:space="preserve">&amp;L&amp;"Garamond,Regular"&amp;10FO-AVL-004-0a
https://www.naderarmian.ir/na/avl/NIOC-140202122-MQST-001-0a-IFC-FA-NA.xlsx&amp;R&amp;"Garamond,Bold"&amp;10&amp;P / &amp;N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00475-C603-49F6-BEAA-66FF3BD98483}">
  <sheetPr>
    <tabColor rgb="FF002060"/>
  </sheetPr>
  <dimension ref="A1:T40"/>
  <sheetViews>
    <sheetView rightToLeft="1" view="pageBreakPreview" zoomScaleNormal="100" zoomScaleSheetLayoutView="100" workbookViewId="0">
      <pane ySplit="5" topLeftCell="A6" activePane="bottomLeft" state="frozen"/>
      <selection activeCell="E1" sqref="E1:J1"/>
      <selection pane="bottomLeft" activeCell="E1" sqref="E1:J1"/>
    </sheetView>
  </sheetViews>
  <sheetFormatPr defaultRowHeight="15" x14ac:dyDescent="0.25"/>
  <cols>
    <col min="1" max="1" width="8.7109375" style="611" customWidth="1"/>
    <col min="2" max="20" width="8.7109375" style="625" customWidth="1"/>
    <col min="21" max="16384" width="9.140625" style="585"/>
  </cols>
  <sheetData>
    <row r="1" spans="1:20" ht="24" x14ac:dyDescent="0.25">
      <c r="A1" s="717" t="str">
        <f>CSH!E1</f>
        <v>کارفرما: شرکت ملی نفت ایران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  <c r="P1" s="717"/>
      <c r="Q1" s="717"/>
      <c r="R1" s="717"/>
      <c r="S1" s="717"/>
      <c r="T1" s="717"/>
    </row>
    <row r="2" spans="1:20" ht="24" x14ac:dyDescent="0.25">
      <c r="A2" s="717" t="str">
        <f>CSH!E3</f>
        <v>مشاور: نادر آرمیان</v>
      </c>
      <c r="B2" s="717"/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/>
      <c r="O2" s="717"/>
      <c r="P2" s="717"/>
      <c r="Q2" s="717"/>
      <c r="R2" s="717"/>
      <c r="S2" s="717"/>
      <c r="T2" s="717"/>
    </row>
    <row r="3" spans="1:20" ht="24" x14ac:dyDescent="0.25">
      <c r="A3" s="717" t="str">
        <f>CSH!E4</f>
        <v>موضوع: طرح عضویت در AVL شرکت NIOC</v>
      </c>
      <c r="B3" s="717"/>
      <c r="C3" s="717"/>
      <c r="D3" s="717"/>
      <c r="E3" s="717"/>
      <c r="F3" s="717"/>
      <c r="G3" s="717"/>
      <c r="H3" s="717"/>
      <c r="I3" s="717"/>
      <c r="J3" s="717"/>
      <c r="K3" s="717"/>
      <c r="L3" s="717"/>
      <c r="M3" s="717"/>
      <c r="N3" s="717"/>
      <c r="O3" s="717"/>
      <c r="P3" s="717"/>
      <c r="Q3" s="717"/>
      <c r="R3" s="717"/>
      <c r="S3" s="717"/>
      <c r="T3" s="717"/>
    </row>
    <row r="4" spans="1:20" ht="30" x14ac:dyDescent="0.25">
      <c r="A4" s="721" t="str">
        <f>CSH!E5</f>
        <v>گزارش پرسشنامه ارزیابی کیفی سازندگان</v>
      </c>
      <c r="B4" s="721"/>
      <c r="C4" s="721"/>
      <c r="D4" s="721"/>
      <c r="E4" s="721"/>
      <c r="F4" s="721"/>
      <c r="G4" s="721"/>
      <c r="H4" s="721"/>
      <c r="I4" s="721"/>
      <c r="J4" s="721"/>
      <c r="K4" s="721"/>
      <c r="L4" s="721"/>
      <c r="M4" s="721"/>
      <c r="N4" s="721"/>
      <c r="O4" s="721"/>
      <c r="P4" s="721"/>
      <c r="Q4" s="721"/>
      <c r="R4" s="721"/>
      <c r="S4" s="721"/>
      <c r="T4" s="721"/>
    </row>
    <row r="5" spans="1:20" ht="30" x14ac:dyDescent="0.25">
      <c r="A5" s="721" t="str">
        <f>CONT!G11</f>
        <v>1- پرسشنامه ارزیابی کیفی سازندگان</v>
      </c>
      <c r="B5" s="721"/>
      <c r="C5" s="721"/>
      <c r="D5" s="721"/>
      <c r="E5" s="721"/>
      <c r="F5" s="721"/>
      <c r="G5" s="721"/>
      <c r="H5" s="721"/>
      <c r="I5" s="721"/>
      <c r="J5" s="721"/>
      <c r="K5" s="721"/>
      <c r="L5" s="721"/>
      <c r="M5" s="721"/>
      <c r="N5" s="721"/>
      <c r="O5" s="721"/>
      <c r="P5" s="721"/>
      <c r="Q5" s="721"/>
      <c r="R5" s="721"/>
      <c r="S5" s="721"/>
      <c r="T5" s="721"/>
    </row>
    <row r="6" spans="1:20" ht="15.75" x14ac:dyDescent="0.25">
      <c r="A6" s="623"/>
      <c r="B6" s="624"/>
      <c r="C6" s="624"/>
      <c r="D6" s="624"/>
      <c r="E6" s="624"/>
      <c r="F6" s="624"/>
      <c r="G6" s="624"/>
      <c r="H6" s="624"/>
      <c r="I6" s="624"/>
      <c r="J6" s="624"/>
      <c r="K6" s="624"/>
      <c r="L6" s="624"/>
      <c r="M6" s="624"/>
      <c r="N6" s="624"/>
      <c r="O6" s="624"/>
      <c r="P6" s="624"/>
      <c r="Q6" s="624"/>
      <c r="R6" s="624"/>
      <c r="S6" s="624"/>
      <c r="T6" s="624"/>
    </row>
    <row r="7" spans="1:20" ht="15.75" x14ac:dyDescent="0.25">
      <c r="A7" s="623"/>
      <c r="B7" s="624"/>
      <c r="C7" s="624"/>
      <c r="D7" s="624"/>
      <c r="E7" s="624"/>
      <c r="F7" s="624"/>
      <c r="G7" s="624"/>
      <c r="H7" s="624"/>
      <c r="I7" s="624"/>
      <c r="J7" s="624"/>
      <c r="K7" s="624"/>
      <c r="L7" s="624"/>
      <c r="M7" s="624"/>
      <c r="N7" s="624"/>
      <c r="O7" s="624"/>
      <c r="P7" s="624"/>
      <c r="Q7" s="624"/>
      <c r="R7" s="624"/>
      <c r="S7" s="624"/>
      <c r="T7" s="624"/>
    </row>
    <row r="8" spans="1:20" ht="15.75" x14ac:dyDescent="0.25">
      <c r="A8" s="623"/>
      <c r="B8" s="624"/>
      <c r="C8" s="624"/>
      <c r="D8" s="624"/>
      <c r="E8" s="624"/>
      <c r="F8" s="624"/>
      <c r="G8" s="624"/>
      <c r="H8" s="624"/>
      <c r="I8" s="624"/>
      <c r="J8" s="624"/>
      <c r="K8" s="624"/>
      <c r="L8" s="624"/>
      <c r="M8" s="624"/>
      <c r="N8" s="624"/>
      <c r="O8" s="624"/>
      <c r="P8" s="624"/>
      <c r="Q8" s="624"/>
      <c r="R8" s="624"/>
      <c r="S8" s="624"/>
      <c r="T8" s="624"/>
    </row>
    <row r="9" spans="1:20" ht="15.75" x14ac:dyDescent="0.25">
      <c r="A9" s="623"/>
      <c r="B9" s="624"/>
      <c r="C9" s="624"/>
      <c r="D9" s="624"/>
      <c r="E9" s="624"/>
      <c r="F9" s="624"/>
      <c r="G9" s="624"/>
      <c r="H9" s="624"/>
      <c r="I9" s="624"/>
      <c r="J9" s="624"/>
      <c r="K9" s="624"/>
      <c r="L9" s="624"/>
      <c r="M9" s="624"/>
      <c r="N9" s="624"/>
      <c r="O9" s="624"/>
      <c r="P9" s="624"/>
      <c r="Q9" s="624"/>
      <c r="R9" s="624"/>
      <c r="S9" s="624"/>
      <c r="T9" s="624"/>
    </row>
    <row r="10" spans="1:20" ht="15.75" x14ac:dyDescent="0.25">
      <c r="A10" s="623"/>
      <c r="B10" s="624"/>
      <c r="C10" s="624"/>
      <c r="D10" s="624"/>
      <c r="E10" s="624"/>
      <c r="F10" s="624"/>
      <c r="G10" s="624"/>
      <c r="H10" s="624"/>
      <c r="I10" s="624"/>
      <c r="J10" s="624"/>
      <c r="K10" s="624"/>
      <c r="L10" s="624"/>
      <c r="M10" s="624"/>
      <c r="N10" s="624"/>
      <c r="O10" s="624"/>
      <c r="P10" s="624"/>
      <c r="Q10" s="624"/>
      <c r="R10" s="624"/>
      <c r="S10" s="624"/>
      <c r="T10" s="624"/>
    </row>
    <row r="11" spans="1:20" ht="15.75" x14ac:dyDescent="0.25">
      <c r="A11" s="623"/>
      <c r="B11" s="624"/>
      <c r="C11" s="624"/>
      <c r="D11" s="624"/>
      <c r="E11" s="624"/>
      <c r="F11" s="624"/>
      <c r="G11" s="624"/>
      <c r="H11" s="624"/>
      <c r="I11" s="624"/>
      <c r="J11" s="624"/>
      <c r="K11" s="624"/>
      <c r="L11" s="624"/>
      <c r="M11" s="624"/>
      <c r="N11" s="624"/>
      <c r="O11" s="624"/>
      <c r="P11" s="624"/>
      <c r="Q11" s="624"/>
      <c r="R11" s="624"/>
      <c r="S11" s="624"/>
      <c r="T11" s="624"/>
    </row>
    <row r="12" spans="1:20" ht="15.75" x14ac:dyDescent="0.25">
      <c r="A12" s="623"/>
      <c r="B12" s="624"/>
      <c r="C12" s="624"/>
      <c r="D12" s="624"/>
      <c r="E12" s="624"/>
      <c r="F12" s="624"/>
      <c r="G12" s="624"/>
      <c r="H12" s="624"/>
      <c r="I12" s="624"/>
      <c r="J12" s="624"/>
      <c r="K12" s="624"/>
      <c r="L12" s="624"/>
      <c r="M12" s="624"/>
      <c r="N12" s="624"/>
      <c r="O12" s="624"/>
      <c r="P12" s="624"/>
      <c r="Q12" s="624"/>
      <c r="R12" s="624"/>
      <c r="S12" s="624"/>
      <c r="T12" s="624"/>
    </row>
    <row r="13" spans="1:20" ht="15.75" x14ac:dyDescent="0.25">
      <c r="A13" s="623"/>
      <c r="B13" s="624"/>
      <c r="C13" s="624"/>
      <c r="D13" s="624"/>
      <c r="E13" s="624"/>
      <c r="F13" s="624"/>
      <c r="G13" s="624"/>
      <c r="H13" s="624"/>
      <c r="I13" s="624"/>
      <c r="J13" s="624"/>
      <c r="K13" s="624"/>
      <c r="L13" s="624"/>
      <c r="M13" s="624"/>
      <c r="N13" s="624"/>
      <c r="O13" s="624"/>
      <c r="P13" s="624"/>
      <c r="Q13" s="624"/>
      <c r="R13" s="624"/>
      <c r="S13" s="624"/>
      <c r="T13" s="624"/>
    </row>
    <row r="14" spans="1:20" ht="15.75" x14ac:dyDescent="0.25">
      <c r="A14" s="623"/>
      <c r="B14" s="624"/>
      <c r="C14" s="624"/>
      <c r="D14" s="624"/>
      <c r="E14" s="624"/>
      <c r="F14" s="624"/>
      <c r="G14" s="624"/>
      <c r="H14" s="624"/>
      <c r="I14" s="624"/>
      <c r="J14" s="624"/>
      <c r="K14" s="624"/>
      <c r="L14" s="624"/>
      <c r="M14" s="624"/>
      <c r="N14" s="624"/>
      <c r="O14" s="624"/>
      <c r="P14" s="624"/>
      <c r="Q14" s="624"/>
      <c r="R14" s="624"/>
      <c r="S14" s="624"/>
      <c r="T14" s="624"/>
    </row>
    <row r="15" spans="1:20" ht="15.75" x14ac:dyDescent="0.25">
      <c r="A15" s="623"/>
      <c r="B15" s="624"/>
      <c r="C15" s="624"/>
      <c r="D15" s="624"/>
      <c r="E15" s="624"/>
      <c r="F15" s="624"/>
      <c r="G15" s="624"/>
      <c r="H15" s="624"/>
      <c r="I15" s="624"/>
      <c r="J15" s="624"/>
      <c r="K15" s="624"/>
      <c r="L15" s="624"/>
      <c r="M15" s="624"/>
      <c r="N15" s="624"/>
      <c r="O15" s="624"/>
      <c r="P15" s="624"/>
      <c r="Q15" s="624"/>
      <c r="R15" s="624"/>
      <c r="S15" s="624"/>
      <c r="T15" s="624"/>
    </row>
    <row r="16" spans="1:20" ht="15.75" x14ac:dyDescent="0.25">
      <c r="A16" s="623"/>
      <c r="B16" s="624"/>
      <c r="C16" s="624"/>
      <c r="D16" s="624"/>
      <c r="E16" s="624"/>
      <c r="F16" s="624"/>
      <c r="G16" s="624"/>
      <c r="H16" s="624"/>
      <c r="I16" s="624"/>
      <c r="J16" s="624"/>
      <c r="K16" s="624"/>
      <c r="L16" s="624"/>
      <c r="M16" s="624"/>
      <c r="N16" s="624"/>
      <c r="O16" s="624"/>
      <c r="P16" s="624"/>
      <c r="Q16" s="624"/>
      <c r="R16" s="624"/>
      <c r="S16" s="624"/>
      <c r="T16" s="624"/>
    </row>
    <row r="17" spans="1:20" ht="15.75" x14ac:dyDescent="0.25">
      <c r="A17" s="623"/>
      <c r="B17" s="624"/>
      <c r="C17" s="624"/>
      <c r="D17" s="624"/>
      <c r="E17" s="624"/>
      <c r="F17" s="624"/>
      <c r="G17" s="624"/>
      <c r="H17" s="624"/>
      <c r="I17" s="624"/>
      <c r="J17" s="624"/>
      <c r="K17" s="624"/>
      <c r="L17" s="624"/>
      <c r="M17" s="624"/>
      <c r="N17" s="624"/>
      <c r="O17" s="624"/>
      <c r="P17" s="624"/>
      <c r="Q17" s="624"/>
      <c r="R17" s="624"/>
      <c r="S17" s="624"/>
      <c r="T17" s="624"/>
    </row>
    <row r="18" spans="1:20" ht="15.75" x14ac:dyDescent="0.25">
      <c r="A18" s="623"/>
      <c r="B18" s="624"/>
      <c r="C18" s="624"/>
      <c r="D18" s="624"/>
      <c r="E18" s="624"/>
      <c r="F18" s="624"/>
      <c r="G18" s="624"/>
      <c r="H18" s="624"/>
      <c r="I18" s="624"/>
      <c r="J18" s="624"/>
      <c r="K18" s="624"/>
      <c r="L18" s="624"/>
      <c r="M18" s="624"/>
      <c r="N18" s="624"/>
      <c r="O18" s="624"/>
      <c r="P18" s="624"/>
      <c r="Q18" s="624"/>
      <c r="R18" s="624"/>
      <c r="S18" s="624"/>
      <c r="T18" s="624"/>
    </row>
    <row r="19" spans="1:20" ht="15.75" x14ac:dyDescent="0.25">
      <c r="A19" s="623"/>
      <c r="B19" s="624"/>
      <c r="C19" s="624"/>
      <c r="D19" s="624"/>
      <c r="E19" s="624"/>
      <c r="F19" s="624"/>
      <c r="G19" s="624"/>
      <c r="H19" s="624"/>
      <c r="I19" s="624"/>
      <c r="J19" s="624"/>
      <c r="K19" s="624"/>
      <c r="L19" s="624"/>
      <c r="M19" s="624"/>
      <c r="N19" s="624"/>
      <c r="O19" s="624"/>
      <c r="P19" s="624"/>
      <c r="Q19" s="624"/>
      <c r="R19" s="624"/>
      <c r="S19" s="624"/>
      <c r="T19" s="624"/>
    </row>
    <row r="20" spans="1:20" ht="15.75" x14ac:dyDescent="0.25">
      <c r="A20" s="623"/>
      <c r="B20" s="624"/>
      <c r="C20" s="624"/>
      <c r="D20" s="624"/>
      <c r="E20" s="624"/>
      <c r="F20" s="624"/>
      <c r="G20" s="624"/>
      <c r="H20" s="624"/>
      <c r="I20" s="624"/>
      <c r="J20" s="624"/>
      <c r="K20" s="624"/>
      <c r="L20" s="624"/>
      <c r="M20" s="624"/>
      <c r="N20" s="624"/>
      <c r="O20" s="624"/>
      <c r="P20" s="624"/>
      <c r="Q20" s="624"/>
      <c r="R20" s="624"/>
      <c r="S20" s="624"/>
      <c r="T20" s="624"/>
    </row>
    <row r="21" spans="1:20" ht="15.75" x14ac:dyDescent="0.25">
      <c r="A21" s="623"/>
      <c r="B21" s="624"/>
      <c r="C21" s="624"/>
      <c r="D21" s="624"/>
      <c r="E21" s="624"/>
      <c r="F21" s="624"/>
      <c r="G21" s="624"/>
      <c r="H21" s="624"/>
      <c r="I21" s="624"/>
      <c r="J21" s="624"/>
      <c r="K21" s="624"/>
      <c r="L21" s="624"/>
      <c r="M21" s="624"/>
      <c r="N21" s="624"/>
      <c r="O21" s="624"/>
      <c r="P21" s="624"/>
      <c r="Q21" s="624"/>
      <c r="R21" s="624"/>
      <c r="S21" s="624"/>
      <c r="T21" s="624"/>
    </row>
    <row r="22" spans="1:20" ht="15.75" x14ac:dyDescent="0.25">
      <c r="A22" s="623"/>
      <c r="B22" s="624"/>
      <c r="C22" s="624"/>
      <c r="D22" s="624"/>
      <c r="E22" s="624"/>
      <c r="F22" s="624"/>
      <c r="G22" s="624"/>
      <c r="H22" s="624"/>
      <c r="I22" s="624"/>
      <c r="J22" s="624"/>
      <c r="K22" s="624"/>
      <c r="L22" s="624"/>
      <c r="M22" s="624"/>
      <c r="N22" s="624"/>
      <c r="O22" s="624"/>
      <c r="P22" s="624"/>
      <c r="Q22" s="624"/>
      <c r="R22" s="624"/>
      <c r="S22" s="624"/>
      <c r="T22" s="624"/>
    </row>
    <row r="23" spans="1:20" ht="15.75" x14ac:dyDescent="0.25">
      <c r="A23" s="623"/>
      <c r="B23" s="624"/>
      <c r="C23" s="624"/>
      <c r="D23" s="624"/>
      <c r="E23" s="624"/>
      <c r="F23" s="624"/>
      <c r="G23" s="624"/>
      <c r="H23" s="624"/>
      <c r="I23" s="624"/>
      <c r="J23" s="624"/>
      <c r="K23" s="624"/>
      <c r="L23" s="624"/>
      <c r="M23" s="624"/>
      <c r="N23" s="624"/>
      <c r="O23" s="624"/>
      <c r="P23" s="624"/>
      <c r="Q23" s="624"/>
      <c r="R23" s="624"/>
      <c r="S23" s="624"/>
      <c r="T23" s="624"/>
    </row>
    <row r="24" spans="1:20" ht="15.75" x14ac:dyDescent="0.25">
      <c r="A24" s="623"/>
      <c r="B24" s="624"/>
      <c r="C24" s="624"/>
      <c r="D24" s="624"/>
      <c r="E24" s="624"/>
      <c r="F24" s="624"/>
      <c r="G24" s="624"/>
      <c r="H24" s="624"/>
      <c r="I24" s="624"/>
      <c r="J24" s="624"/>
      <c r="K24" s="624"/>
      <c r="L24" s="624"/>
      <c r="M24" s="624"/>
      <c r="N24" s="624"/>
      <c r="O24" s="624"/>
      <c r="P24" s="624"/>
      <c r="Q24" s="624"/>
      <c r="R24" s="624"/>
      <c r="S24" s="624"/>
      <c r="T24" s="624"/>
    </row>
    <row r="25" spans="1:20" ht="15.75" x14ac:dyDescent="0.25">
      <c r="A25" s="623"/>
      <c r="B25" s="624"/>
      <c r="C25" s="624"/>
      <c r="D25" s="624"/>
      <c r="E25" s="624"/>
      <c r="F25" s="624"/>
      <c r="G25" s="624"/>
      <c r="H25" s="624"/>
      <c r="I25" s="624"/>
      <c r="J25" s="624"/>
      <c r="K25" s="624"/>
      <c r="L25" s="624"/>
      <c r="M25" s="624"/>
      <c r="N25" s="624"/>
      <c r="O25" s="624"/>
      <c r="P25" s="624"/>
      <c r="Q25" s="624"/>
      <c r="R25" s="624"/>
      <c r="S25" s="624"/>
      <c r="T25" s="624"/>
    </row>
    <row r="26" spans="1:20" ht="15.75" x14ac:dyDescent="0.25">
      <c r="A26" s="623"/>
      <c r="B26" s="624"/>
      <c r="C26" s="624"/>
      <c r="D26" s="624"/>
      <c r="E26" s="624"/>
      <c r="F26" s="624"/>
      <c r="G26" s="624"/>
      <c r="H26" s="624"/>
      <c r="I26" s="624"/>
      <c r="J26" s="624"/>
      <c r="K26" s="624"/>
      <c r="L26" s="624"/>
      <c r="M26" s="624"/>
      <c r="N26" s="624"/>
      <c r="O26" s="624"/>
      <c r="P26" s="624"/>
      <c r="Q26" s="624"/>
      <c r="R26" s="624"/>
      <c r="S26" s="624"/>
      <c r="T26" s="624"/>
    </row>
    <row r="27" spans="1:20" ht="15.75" x14ac:dyDescent="0.25">
      <c r="A27" s="623"/>
      <c r="B27" s="624"/>
      <c r="C27" s="624"/>
      <c r="D27" s="624"/>
      <c r="E27" s="624"/>
      <c r="F27" s="624"/>
      <c r="G27" s="624"/>
      <c r="H27" s="624"/>
      <c r="I27" s="624"/>
      <c r="J27" s="624"/>
      <c r="K27" s="624"/>
      <c r="L27" s="624"/>
      <c r="M27" s="624"/>
      <c r="N27" s="624"/>
      <c r="O27" s="624"/>
      <c r="P27" s="624"/>
      <c r="Q27" s="624"/>
      <c r="R27" s="624"/>
      <c r="S27" s="624"/>
      <c r="T27" s="624"/>
    </row>
    <row r="28" spans="1:20" ht="15.75" x14ac:dyDescent="0.25">
      <c r="A28" s="623"/>
      <c r="B28" s="624"/>
      <c r="C28" s="624"/>
      <c r="D28" s="624"/>
      <c r="E28" s="624"/>
      <c r="F28" s="624"/>
      <c r="G28" s="624"/>
      <c r="H28" s="624"/>
      <c r="I28" s="624"/>
      <c r="J28" s="624"/>
      <c r="K28" s="624"/>
      <c r="L28" s="624"/>
      <c r="M28" s="624"/>
      <c r="N28" s="624"/>
      <c r="O28" s="624"/>
      <c r="P28" s="624"/>
      <c r="Q28" s="624"/>
      <c r="R28" s="624"/>
      <c r="S28" s="624"/>
      <c r="T28" s="624"/>
    </row>
    <row r="29" spans="1:20" ht="15.75" x14ac:dyDescent="0.25">
      <c r="A29" s="623"/>
      <c r="B29" s="624"/>
      <c r="C29" s="624"/>
      <c r="D29" s="624"/>
      <c r="E29" s="624"/>
      <c r="F29" s="624"/>
      <c r="G29" s="624"/>
      <c r="H29" s="624"/>
      <c r="I29" s="624"/>
      <c r="J29" s="624"/>
      <c r="K29" s="624"/>
      <c r="L29" s="624"/>
      <c r="M29" s="624"/>
      <c r="N29" s="624"/>
      <c r="O29" s="624"/>
      <c r="P29" s="624"/>
      <c r="Q29" s="624"/>
      <c r="R29" s="624"/>
      <c r="S29" s="624"/>
      <c r="T29" s="624"/>
    </row>
    <row r="30" spans="1:20" ht="15.75" x14ac:dyDescent="0.25">
      <c r="A30" s="623"/>
      <c r="B30" s="624"/>
      <c r="C30" s="624"/>
      <c r="D30" s="624"/>
      <c r="E30" s="624"/>
      <c r="F30" s="624"/>
      <c r="G30" s="624"/>
      <c r="H30" s="624"/>
      <c r="I30" s="624"/>
      <c r="J30" s="624"/>
      <c r="K30" s="624"/>
      <c r="L30" s="624"/>
      <c r="M30" s="624"/>
      <c r="N30" s="624"/>
      <c r="O30" s="624"/>
      <c r="P30" s="624"/>
      <c r="Q30" s="624"/>
      <c r="R30" s="624"/>
      <c r="S30" s="624"/>
      <c r="T30" s="624"/>
    </row>
    <row r="31" spans="1:20" ht="15.75" x14ac:dyDescent="0.25">
      <c r="A31" s="623"/>
      <c r="B31" s="624"/>
      <c r="C31" s="624"/>
      <c r="D31" s="624"/>
      <c r="E31" s="624"/>
      <c r="F31" s="624"/>
      <c r="G31" s="624"/>
      <c r="H31" s="624"/>
      <c r="I31" s="624"/>
      <c r="J31" s="624"/>
      <c r="K31" s="624"/>
      <c r="L31" s="624"/>
      <c r="M31" s="624"/>
      <c r="N31" s="624"/>
      <c r="O31" s="624"/>
      <c r="P31" s="624"/>
      <c r="Q31" s="624"/>
      <c r="R31" s="624"/>
      <c r="S31" s="624"/>
      <c r="T31" s="624"/>
    </row>
    <row r="32" spans="1:20" ht="15.75" x14ac:dyDescent="0.25">
      <c r="A32" s="623"/>
      <c r="B32" s="624"/>
      <c r="C32" s="624"/>
      <c r="D32" s="624"/>
      <c r="E32" s="624"/>
      <c r="F32" s="624"/>
      <c r="G32" s="624"/>
      <c r="H32" s="624"/>
      <c r="I32" s="624"/>
      <c r="J32" s="624"/>
      <c r="K32" s="624"/>
      <c r="L32" s="624"/>
      <c r="M32" s="624"/>
      <c r="N32" s="624"/>
      <c r="O32" s="624"/>
      <c r="P32" s="624"/>
      <c r="Q32" s="624"/>
      <c r="R32" s="624"/>
      <c r="S32" s="624"/>
      <c r="T32" s="624"/>
    </row>
    <row r="33" spans="1:20" ht="15.75" x14ac:dyDescent="0.25">
      <c r="A33" s="623"/>
      <c r="B33" s="624"/>
      <c r="C33" s="624"/>
      <c r="D33" s="624"/>
      <c r="E33" s="624"/>
      <c r="F33" s="624"/>
      <c r="G33" s="624"/>
      <c r="H33" s="624"/>
      <c r="I33" s="624"/>
      <c r="J33" s="624"/>
      <c r="K33" s="624"/>
      <c r="L33" s="624"/>
      <c r="M33" s="624"/>
      <c r="N33" s="624"/>
      <c r="O33" s="624"/>
      <c r="P33" s="624"/>
      <c r="Q33" s="624"/>
      <c r="R33" s="624"/>
      <c r="S33" s="624"/>
      <c r="T33" s="624"/>
    </row>
    <row r="34" spans="1:20" ht="15.75" x14ac:dyDescent="0.25">
      <c r="A34" s="623"/>
      <c r="B34" s="624"/>
      <c r="C34" s="624"/>
      <c r="D34" s="624"/>
      <c r="E34" s="624"/>
      <c r="F34" s="624"/>
      <c r="G34" s="624"/>
      <c r="H34" s="624"/>
      <c r="I34" s="624"/>
      <c r="J34" s="624"/>
      <c r="K34" s="624"/>
      <c r="L34" s="624"/>
      <c r="M34" s="624"/>
      <c r="N34" s="624"/>
      <c r="O34" s="624"/>
      <c r="P34" s="624"/>
      <c r="Q34" s="624"/>
      <c r="R34" s="624"/>
      <c r="S34" s="624"/>
      <c r="T34" s="624"/>
    </row>
    <row r="35" spans="1:20" ht="15.75" x14ac:dyDescent="0.25">
      <c r="A35" s="623"/>
      <c r="B35" s="624"/>
      <c r="C35" s="624"/>
      <c r="D35" s="624"/>
      <c r="E35" s="624"/>
      <c r="F35" s="624"/>
      <c r="G35" s="624"/>
      <c r="H35" s="624"/>
      <c r="I35" s="624"/>
      <c r="J35" s="624"/>
      <c r="K35" s="624"/>
      <c r="L35" s="624"/>
      <c r="M35" s="624"/>
      <c r="N35" s="624"/>
      <c r="O35" s="624"/>
      <c r="P35" s="624"/>
      <c r="Q35" s="624"/>
      <c r="R35" s="624"/>
      <c r="S35" s="624"/>
      <c r="T35" s="624"/>
    </row>
    <row r="36" spans="1:20" ht="15.75" x14ac:dyDescent="0.25">
      <c r="A36" s="623"/>
      <c r="B36" s="624"/>
      <c r="C36" s="624"/>
      <c r="D36" s="624"/>
      <c r="E36" s="624"/>
      <c r="F36" s="624"/>
      <c r="G36" s="624"/>
      <c r="H36" s="624"/>
      <c r="I36" s="624"/>
      <c r="J36" s="624"/>
      <c r="K36" s="624"/>
      <c r="L36" s="624"/>
      <c r="M36" s="624"/>
      <c r="N36" s="624"/>
      <c r="O36" s="624"/>
      <c r="P36" s="624"/>
      <c r="Q36" s="624"/>
      <c r="R36" s="624"/>
      <c r="S36" s="624"/>
      <c r="T36" s="624"/>
    </row>
    <row r="37" spans="1:20" ht="15.75" x14ac:dyDescent="0.25">
      <c r="A37" s="623"/>
      <c r="B37" s="624"/>
      <c r="C37" s="624"/>
      <c r="D37" s="624"/>
      <c r="E37" s="624"/>
      <c r="F37" s="624"/>
      <c r="G37" s="624"/>
      <c r="H37" s="624"/>
      <c r="I37" s="624"/>
      <c r="J37" s="624"/>
      <c r="K37" s="624"/>
      <c r="L37" s="624"/>
      <c r="M37" s="624"/>
      <c r="N37" s="624"/>
      <c r="O37" s="624"/>
      <c r="P37" s="624"/>
      <c r="Q37" s="624"/>
      <c r="R37" s="624"/>
      <c r="S37" s="624"/>
      <c r="T37" s="624"/>
    </row>
    <row r="38" spans="1:20" ht="15.75" x14ac:dyDescent="0.25">
      <c r="A38" s="623"/>
      <c r="B38" s="624"/>
      <c r="C38" s="624"/>
      <c r="D38" s="624"/>
      <c r="E38" s="624"/>
      <c r="F38" s="624"/>
      <c r="G38" s="624"/>
      <c r="H38" s="624"/>
      <c r="I38" s="624"/>
      <c r="J38" s="624"/>
      <c r="K38" s="624"/>
      <c r="L38" s="624"/>
      <c r="M38" s="624"/>
      <c r="N38" s="624"/>
      <c r="O38" s="624"/>
      <c r="P38" s="624"/>
      <c r="Q38" s="624"/>
      <c r="R38" s="624"/>
      <c r="S38" s="624"/>
      <c r="T38" s="624"/>
    </row>
    <row r="39" spans="1:20" ht="15.75" x14ac:dyDescent="0.25">
      <c r="A39" s="623"/>
      <c r="B39" s="624"/>
      <c r="C39" s="624"/>
      <c r="D39" s="624"/>
      <c r="E39" s="624"/>
      <c r="F39" s="624"/>
      <c r="G39" s="624"/>
      <c r="H39" s="624"/>
      <c r="I39" s="624"/>
      <c r="J39" s="624"/>
      <c r="K39" s="624"/>
      <c r="L39" s="624"/>
      <c r="M39" s="624"/>
      <c r="N39" s="624"/>
      <c r="O39" s="624"/>
      <c r="P39" s="624"/>
      <c r="Q39" s="624"/>
      <c r="R39" s="624"/>
      <c r="S39" s="624"/>
      <c r="T39" s="624"/>
    </row>
    <row r="40" spans="1:20" ht="15.75" x14ac:dyDescent="0.25">
      <c r="A40" s="623"/>
      <c r="B40" s="624"/>
      <c r="C40" s="624"/>
      <c r="D40" s="624"/>
      <c r="E40" s="624"/>
      <c r="F40" s="624"/>
      <c r="G40" s="624"/>
      <c r="H40" s="624"/>
      <c r="I40" s="624"/>
      <c r="J40" s="624"/>
      <c r="K40" s="624"/>
      <c r="L40" s="624"/>
      <c r="M40" s="624"/>
      <c r="N40" s="624"/>
      <c r="O40" s="624"/>
      <c r="P40" s="624"/>
      <c r="Q40" s="624"/>
      <c r="R40" s="624"/>
      <c r="S40" s="624"/>
      <c r="T40" s="624"/>
    </row>
  </sheetData>
  <mergeCells count="5">
    <mergeCell ref="A1:T1"/>
    <mergeCell ref="A2:T2"/>
    <mergeCell ref="A3:T3"/>
    <mergeCell ref="A4:T4"/>
    <mergeCell ref="A5:T5"/>
  </mergeCells>
  <printOptions horizontalCentered="1"/>
  <pageMargins left="0" right="0" top="0" bottom="0.27559055118110237" header="0" footer="0"/>
  <pageSetup paperSize="9" scale="85" orientation="landscape" r:id="rId1"/>
  <headerFooter>
    <oddFooter xml:space="preserve">&amp;L&amp;"Garamond,Regular"&amp;10FO-PPC-000-00
&amp;Z&amp;F&amp;R&amp;"Garamond,Bold"&amp;10&amp;P / &amp;N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C51F9-3272-44F8-9CA3-F1A800F82A13}">
  <sheetPr>
    <tabColor rgb="FF002060"/>
  </sheetPr>
  <dimension ref="A1:N59"/>
  <sheetViews>
    <sheetView rightToLeft="1" view="pageBreakPreview" zoomScaleNormal="100" zoomScaleSheetLayoutView="100" workbookViewId="0">
      <pane ySplit="5" topLeftCell="A6" activePane="bottomLeft" state="frozen"/>
      <selection activeCell="E1" sqref="E1:J1"/>
      <selection pane="bottomLeft" activeCell="E1" sqref="E1:J1"/>
    </sheetView>
  </sheetViews>
  <sheetFormatPr defaultRowHeight="15" x14ac:dyDescent="0.25"/>
  <cols>
    <col min="1" max="1" width="8.7109375" style="611" customWidth="1"/>
    <col min="2" max="12" width="8.7109375" style="625" customWidth="1"/>
    <col min="13" max="13" width="8.7109375" style="627" customWidth="1"/>
    <col min="14" max="14" width="8.7109375" style="611" customWidth="1"/>
    <col min="15" max="16384" width="9.140625" style="585"/>
  </cols>
  <sheetData>
    <row r="1" spans="1:14" ht="24" x14ac:dyDescent="0.25">
      <c r="A1" s="717" t="str">
        <f>CSH!E1</f>
        <v>کارفرما: شرکت ملی نفت ایران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</row>
    <row r="2" spans="1:14" ht="24" x14ac:dyDescent="0.25">
      <c r="A2" s="717" t="str">
        <f>CSH!E3</f>
        <v>مشاور: نادر آرمیان</v>
      </c>
      <c r="B2" s="717"/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/>
    </row>
    <row r="3" spans="1:14" ht="24" x14ac:dyDescent="0.25">
      <c r="A3" s="717" t="str">
        <f>CSH!E4</f>
        <v>موضوع: طرح عضویت در AVL شرکت NIOC</v>
      </c>
      <c r="B3" s="717"/>
      <c r="C3" s="717"/>
      <c r="D3" s="717"/>
      <c r="E3" s="717"/>
      <c r="F3" s="717"/>
      <c r="G3" s="717"/>
      <c r="H3" s="717"/>
      <c r="I3" s="717"/>
      <c r="J3" s="717"/>
      <c r="K3" s="717"/>
      <c r="L3" s="717"/>
      <c r="M3" s="717"/>
      <c r="N3" s="717"/>
    </row>
    <row r="4" spans="1:14" ht="30" x14ac:dyDescent="0.25">
      <c r="A4" s="721" t="str">
        <f>CSH!E5</f>
        <v>گزارش پرسشنامه ارزیابی کیفی سازندگان</v>
      </c>
      <c r="B4" s="721"/>
      <c r="C4" s="721"/>
      <c r="D4" s="721"/>
      <c r="E4" s="721"/>
      <c r="F4" s="721"/>
      <c r="G4" s="721"/>
      <c r="H4" s="721"/>
      <c r="I4" s="721"/>
      <c r="J4" s="721"/>
      <c r="K4" s="721"/>
      <c r="L4" s="721"/>
      <c r="M4" s="721"/>
      <c r="N4" s="721"/>
    </row>
    <row r="5" spans="1:14" ht="30" x14ac:dyDescent="0.25">
      <c r="A5" s="721" t="str">
        <f>CONT!G11</f>
        <v>1- پرسشنامه ارزیابی کیفی سازندگان</v>
      </c>
      <c r="B5" s="721"/>
      <c r="C5" s="721"/>
      <c r="D5" s="721"/>
      <c r="E5" s="721"/>
      <c r="F5" s="721"/>
      <c r="G5" s="721"/>
      <c r="H5" s="721"/>
      <c r="I5" s="721"/>
      <c r="J5" s="721"/>
      <c r="K5" s="721"/>
      <c r="L5" s="721"/>
      <c r="M5" s="721"/>
      <c r="N5" s="721"/>
    </row>
    <row r="6" spans="1:14" ht="15.75" x14ac:dyDescent="0.25">
      <c r="A6" s="623"/>
      <c r="B6" s="624"/>
      <c r="C6" s="624"/>
      <c r="D6" s="624"/>
      <c r="E6" s="624"/>
      <c r="F6" s="624"/>
      <c r="G6" s="624"/>
      <c r="H6" s="624"/>
      <c r="I6" s="624"/>
      <c r="J6" s="624"/>
      <c r="K6" s="624"/>
      <c r="L6" s="624"/>
      <c r="M6" s="626"/>
      <c r="N6" s="623"/>
    </row>
    <row r="7" spans="1:14" ht="15.75" x14ac:dyDescent="0.25">
      <c r="A7" s="623"/>
      <c r="B7" s="624"/>
      <c r="C7" s="624"/>
      <c r="D7" s="624"/>
      <c r="E7" s="624"/>
      <c r="F7" s="624"/>
      <c r="G7" s="624"/>
      <c r="H7" s="624"/>
      <c r="I7" s="624"/>
      <c r="J7" s="624"/>
      <c r="K7" s="624"/>
      <c r="L7" s="624"/>
      <c r="M7" s="626"/>
      <c r="N7" s="623"/>
    </row>
    <row r="8" spans="1:14" ht="15.75" x14ac:dyDescent="0.25">
      <c r="A8" s="623"/>
      <c r="B8" s="624"/>
      <c r="C8" s="624"/>
      <c r="D8" s="624"/>
      <c r="E8" s="624"/>
      <c r="F8" s="624"/>
      <c r="G8" s="624"/>
      <c r="H8" s="624"/>
      <c r="I8" s="624"/>
      <c r="J8" s="624"/>
      <c r="K8" s="624"/>
      <c r="L8" s="624"/>
      <c r="M8" s="626"/>
      <c r="N8" s="623"/>
    </row>
    <row r="9" spans="1:14" ht="15.75" x14ac:dyDescent="0.25">
      <c r="A9" s="623"/>
      <c r="B9" s="624"/>
      <c r="C9" s="624"/>
      <c r="D9" s="624"/>
      <c r="E9" s="624"/>
      <c r="F9" s="624"/>
      <c r="G9" s="624"/>
      <c r="H9" s="624"/>
      <c r="I9" s="624"/>
      <c r="J9" s="624"/>
      <c r="K9" s="624"/>
      <c r="L9" s="624"/>
      <c r="M9" s="626"/>
      <c r="N9" s="623"/>
    </row>
    <row r="10" spans="1:14" ht="15.75" x14ac:dyDescent="0.25">
      <c r="A10" s="623"/>
      <c r="B10" s="624"/>
      <c r="C10" s="624"/>
      <c r="D10" s="624"/>
      <c r="E10" s="624"/>
      <c r="F10" s="624"/>
      <c r="G10" s="624"/>
      <c r="H10" s="624"/>
      <c r="I10" s="624"/>
      <c r="J10" s="624"/>
      <c r="K10" s="624"/>
      <c r="L10" s="624"/>
      <c r="M10" s="626"/>
      <c r="N10" s="623"/>
    </row>
    <row r="11" spans="1:14" ht="15.75" x14ac:dyDescent="0.25">
      <c r="A11" s="623"/>
      <c r="B11" s="624"/>
      <c r="C11" s="624"/>
      <c r="D11" s="624"/>
      <c r="E11" s="624"/>
      <c r="F11" s="624"/>
      <c r="G11" s="624"/>
      <c r="H11" s="624"/>
      <c r="I11" s="624"/>
      <c r="J11" s="624"/>
      <c r="K11" s="624"/>
      <c r="L11" s="624"/>
      <c r="M11" s="626"/>
      <c r="N11" s="623"/>
    </row>
    <row r="12" spans="1:14" ht="15.75" x14ac:dyDescent="0.25">
      <c r="A12" s="623"/>
      <c r="B12" s="624"/>
      <c r="C12" s="624"/>
      <c r="D12" s="624"/>
      <c r="E12" s="624"/>
      <c r="F12" s="624"/>
      <c r="G12" s="624"/>
      <c r="H12" s="624"/>
      <c r="I12" s="624"/>
      <c r="J12" s="624"/>
      <c r="K12" s="624"/>
      <c r="L12" s="624"/>
      <c r="M12" s="626"/>
      <c r="N12" s="623"/>
    </row>
    <row r="13" spans="1:14" ht="15.75" x14ac:dyDescent="0.25">
      <c r="A13" s="623"/>
      <c r="B13" s="624"/>
      <c r="C13" s="624"/>
      <c r="D13" s="624"/>
      <c r="E13" s="624"/>
      <c r="F13" s="624"/>
      <c r="G13" s="624"/>
      <c r="H13" s="624"/>
      <c r="I13" s="624"/>
      <c r="J13" s="624"/>
      <c r="K13" s="624"/>
      <c r="L13" s="624"/>
      <c r="M13" s="626"/>
      <c r="N13" s="623"/>
    </row>
    <row r="14" spans="1:14" ht="15.75" x14ac:dyDescent="0.25">
      <c r="A14" s="623"/>
      <c r="B14" s="624"/>
      <c r="C14" s="624"/>
      <c r="D14" s="624"/>
      <c r="E14" s="624"/>
      <c r="F14" s="624"/>
      <c r="G14" s="624"/>
      <c r="H14" s="624"/>
      <c r="I14" s="624"/>
      <c r="J14" s="624"/>
      <c r="K14" s="624"/>
      <c r="L14" s="624"/>
      <c r="M14" s="626"/>
      <c r="N14" s="623"/>
    </row>
    <row r="15" spans="1:14" ht="15.75" x14ac:dyDescent="0.25">
      <c r="A15" s="623"/>
      <c r="B15" s="624"/>
      <c r="C15" s="624"/>
      <c r="D15" s="624"/>
      <c r="E15" s="624"/>
      <c r="F15" s="624"/>
      <c r="G15" s="624"/>
      <c r="H15" s="624"/>
      <c r="I15" s="624"/>
      <c r="J15" s="624"/>
      <c r="K15" s="624"/>
      <c r="L15" s="624"/>
      <c r="M15" s="626"/>
      <c r="N15" s="623"/>
    </row>
    <row r="16" spans="1:14" ht="15.75" x14ac:dyDescent="0.25">
      <c r="A16" s="623"/>
      <c r="B16" s="624"/>
      <c r="C16" s="624"/>
      <c r="D16" s="624"/>
      <c r="E16" s="624"/>
      <c r="F16" s="624"/>
      <c r="G16" s="624"/>
      <c r="H16" s="624"/>
      <c r="I16" s="624"/>
      <c r="J16" s="624"/>
      <c r="K16" s="624"/>
      <c r="L16" s="624"/>
      <c r="M16" s="626"/>
      <c r="N16" s="623"/>
    </row>
    <row r="17" spans="1:14" ht="15.75" x14ac:dyDescent="0.25">
      <c r="A17" s="623"/>
      <c r="B17" s="624"/>
      <c r="C17" s="624"/>
      <c r="D17" s="624"/>
      <c r="E17" s="624"/>
      <c r="F17" s="624"/>
      <c r="G17" s="624"/>
      <c r="H17" s="624"/>
      <c r="I17" s="624"/>
      <c r="J17" s="624"/>
      <c r="K17" s="624"/>
      <c r="L17" s="624"/>
      <c r="M17" s="626"/>
      <c r="N17" s="623"/>
    </row>
    <row r="18" spans="1:14" ht="15.75" x14ac:dyDescent="0.25">
      <c r="A18" s="623"/>
      <c r="B18" s="624"/>
      <c r="C18" s="624"/>
      <c r="D18" s="624"/>
      <c r="E18" s="624"/>
      <c r="F18" s="624"/>
      <c r="G18" s="624"/>
      <c r="H18" s="624"/>
      <c r="I18" s="624"/>
      <c r="J18" s="624"/>
      <c r="K18" s="624"/>
      <c r="L18" s="624"/>
      <c r="M18" s="626"/>
      <c r="N18" s="623"/>
    </row>
    <row r="19" spans="1:14" ht="15.75" x14ac:dyDescent="0.25">
      <c r="A19" s="623"/>
      <c r="B19" s="624"/>
      <c r="C19" s="624"/>
      <c r="D19" s="624"/>
      <c r="E19" s="624"/>
      <c r="F19" s="624"/>
      <c r="G19" s="624"/>
      <c r="H19" s="624"/>
      <c r="I19" s="624"/>
      <c r="J19" s="624"/>
      <c r="K19" s="624"/>
      <c r="L19" s="624"/>
      <c r="M19" s="626"/>
      <c r="N19" s="623"/>
    </row>
    <row r="20" spans="1:14" ht="15.75" x14ac:dyDescent="0.25">
      <c r="A20" s="623"/>
      <c r="B20" s="624"/>
      <c r="C20" s="624"/>
      <c r="D20" s="624"/>
      <c r="E20" s="624"/>
      <c r="F20" s="624"/>
      <c r="G20" s="624"/>
      <c r="H20" s="624"/>
      <c r="I20" s="624"/>
      <c r="J20" s="624"/>
      <c r="K20" s="624"/>
      <c r="L20" s="624"/>
      <c r="M20" s="626"/>
      <c r="N20" s="623"/>
    </row>
    <row r="21" spans="1:14" ht="15.75" x14ac:dyDescent="0.25">
      <c r="A21" s="623"/>
      <c r="B21" s="624"/>
      <c r="C21" s="624"/>
      <c r="D21" s="624"/>
      <c r="E21" s="624"/>
      <c r="F21" s="624"/>
      <c r="G21" s="624"/>
      <c r="H21" s="624"/>
      <c r="I21" s="624"/>
      <c r="J21" s="624"/>
      <c r="K21" s="624"/>
      <c r="L21" s="624"/>
      <c r="M21" s="626"/>
      <c r="N21" s="623"/>
    </row>
    <row r="22" spans="1:14" ht="15.75" x14ac:dyDescent="0.25">
      <c r="A22" s="623"/>
      <c r="B22" s="624"/>
      <c r="C22" s="624"/>
      <c r="D22" s="624"/>
      <c r="E22" s="624"/>
      <c r="F22" s="624"/>
      <c r="G22" s="624"/>
      <c r="H22" s="624"/>
      <c r="I22" s="624"/>
      <c r="J22" s="624"/>
      <c r="K22" s="624"/>
      <c r="L22" s="624"/>
      <c r="M22" s="626"/>
      <c r="N22" s="623"/>
    </row>
    <row r="23" spans="1:14" ht="15.75" x14ac:dyDescent="0.25">
      <c r="A23" s="623"/>
      <c r="B23" s="624"/>
      <c r="C23" s="624"/>
      <c r="D23" s="624"/>
      <c r="E23" s="624"/>
      <c r="F23" s="624"/>
      <c r="G23" s="624"/>
      <c r="H23" s="624"/>
      <c r="I23" s="624"/>
      <c r="J23" s="624"/>
      <c r="K23" s="624"/>
      <c r="L23" s="624"/>
      <c r="M23" s="626"/>
      <c r="N23" s="623"/>
    </row>
    <row r="24" spans="1:14" ht="15.75" x14ac:dyDescent="0.25">
      <c r="A24" s="623"/>
      <c r="B24" s="624"/>
      <c r="C24" s="624"/>
      <c r="D24" s="624"/>
      <c r="E24" s="624"/>
      <c r="F24" s="624"/>
      <c r="G24" s="624"/>
      <c r="H24" s="624"/>
      <c r="I24" s="624"/>
      <c r="J24" s="624"/>
      <c r="K24" s="624"/>
      <c r="L24" s="624"/>
      <c r="M24" s="626"/>
      <c r="N24" s="623"/>
    </row>
    <row r="25" spans="1:14" ht="15.75" x14ac:dyDescent="0.25">
      <c r="A25" s="623"/>
      <c r="B25" s="624"/>
      <c r="C25" s="624"/>
      <c r="D25" s="624"/>
      <c r="E25" s="624"/>
      <c r="F25" s="624"/>
      <c r="G25" s="624"/>
      <c r="H25" s="624"/>
      <c r="I25" s="624"/>
      <c r="J25" s="624"/>
      <c r="K25" s="624"/>
      <c r="L25" s="624"/>
      <c r="M25" s="626"/>
      <c r="N25" s="623"/>
    </row>
    <row r="26" spans="1:14" ht="15.75" x14ac:dyDescent="0.25">
      <c r="A26" s="623"/>
      <c r="B26" s="624"/>
      <c r="C26" s="624"/>
      <c r="D26" s="624"/>
      <c r="E26" s="624"/>
      <c r="F26" s="624"/>
      <c r="G26" s="624"/>
      <c r="H26" s="624"/>
      <c r="I26" s="624"/>
      <c r="J26" s="624"/>
      <c r="K26" s="624"/>
      <c r="L26" s="624"/>
      <c r="M26" s="626"/>
      <c r="N26" s="623"/>
    </row>
    <row r="27" spans="1:14" ht="15.75" x14ac:dyDescent="0.25">
      <c r="A27" s="623"/>
      <c r="B27" s="624"/>
      <c r="C27" s="624"/>
      <c r="D27" s="624"/>
      <c r="E27" s="624"/>
      <c r="F27" s="624"/>
      <c r="G27" s="624"/>
      <c r="H27" s="624"/>
      <c r="I27" s="624"/>
      <c r="J27" s="624"/>
      <c r="K27" s="624"/>
      <c r="L27" s="624"/>
      <c r="M27" s="626"/>
      <c r="N27" s="623"/>
    </row>
    <row r="28" spans="1:14" ht="15.75" x14ac:dyDescent="0.25">
      <c r="A28" s="623"/>
      <c r="B28" s="624"/>
      <c r="C28" s="624"/>
      <c r="D28" s="624"/>
      <c r="E28" s="624"/>
      <c r="F28" s="624"/>
      <c r="G28" s="624"/>
      <c r="H28" s="624"/>
      <c r="I28" s="624"/>
      <c r="J28" s="624"/>
      <c r="K28" s="624"/>
      <c r="L28" s="624"/>
      <c r="M28" s="626"/>
      <c r="N28" s="623"/>
    </row>
    <row r="29" spans="1:14" ht="15.75" x14ac:dyDescent="0.25">
      <c r="A29" s="623"/>
      <c r="B29" s="624"/>
      <c r="C29" s="624"/>
      <c r="D29" s="624"/>
      <c r="E29" s="624"/>
      <c r="F29" s="624"/>
      <c r="G29" s="624"/>
      <c r="H29" s="624"/>
      <c r="I29" s="624"/>
      <c r="J29" s="624"/>
      <c r="K29" s="624"/>
      <c r="L29" s="624"/>
      <c r="M29" s="626"/>
      <c r="N29" s="623"/>
    </row>
    <row r="30" spans="1:14" ht="15.75" x14ac:dyDescent="0.25">
      <c r="A30" s="623"/>
      <c r="B30" s="624"/>
      <c r="C30" s="624"/>
      <c r="D30" s="624"/>
      <c r="E30" s="624"/>
      <c r="F30" s="624"/>
      <c r="G30" s="624"/>
      <c r="H30" s="624"/>
      <c r="I30" s="624"/>
      <c r="J30" s="624"/>
      <c r="K30" s="624"/>
      <c r="L30" s="624"/>
      <c r="M30" s="626"/>
      <c r="N30" s="623"/>
    </row>
    <row r="31" spans="1:14" ht="15.75" x14ac:dyDescent="0.25">
      <c r="A31" s="623"/>
      <c r="B31" s="624"/>
      <c r="C31" s="624"/>
      <c r="D31" s="624"/>
      <c r="E31" s="624"/>
      <c r="F31" s="624"/>
      <c r="G31" s="624"/>
      <c r="H31" s="624"/>
      <c r="I31" s="624"/>
      <c r="J31" s="624"/>
      <c r="K31" s="624"/>
      <c r="L31" s="624"/>
      <c r="M31" s="626"/>
      <c r="N31" s="623"/>
    </row>
    <row r="32" spans="1:14" ht="15.75" x14ac:dyDescent="0.25">
      <c r="A32" s="623"/>
      <c r="B32" s="624"/>
      <c r="C32" s="624"/>
      <c r="D32" s="624"/>
      <c r="E32" s="624"/>
      <c r="F32" s="624"/>
      <c r="G32" s="624"/>
      <c r="H32" s="624"/>
      <c r="I32" s="624"/>
      <c r="J32" s="624"/>
      <c r="K32" s="624"/>
      <c r="L32" s="624"/>
      <c r="M32" s="626"/>
      <c r="N32" s="623"/>
    </row>
    <row r="33" spans="1:14" ht="15.75" x14ac:dyDescent="0.25">
      <c r="A33" s="623"/>
      <c r="B33" s="624"/>
      <c r="C33" s="624"/>
      <c r="D33" s="624"/>
      <c r="E33" s="624"/>
      <c r="F33" s="624"/>
      <c r="G33" s="624"/>
      <c r="H33" s="624"/>
      <c r="I33" s="624"/>
      <c r="J33" s="624"/>
      <c r="K33" s="624"/>
      <c r="L33" s="624"/>
      <c r="M33" s="626"/>
      <c r="N33" s="623"/>
    </row>
    <row r="34" spans="1:14" ht="15.75" x14ac:dyDescent="0.25">
      <c r="A34" s="623"/>
      <c r="B34" s="624"/>
      <c r="C34" s="624"/>
      <c r="D34" s="624"/>
      <c r="E34" s="624"/>
      <c r="F34" s="624"/>
      <c r="G34" s="624"/>
      <c r="H34" s="624"/>
      <c r="I34" s="624"/>
      <c r="J34" s="624"/>
      <c r="K34" s="624"/>
      <c r="L34" s="624"/>
      <c r="M34" s="626"/>
      <c r="N34" s="623"/>
    </row>
    <row r="35" spans="1:14" ht="15.75" x14ac:dyDescent="0.25">
      <c r="A35" s="623"/>
      <c r="B35" s="624"/>
      <c r="C35" s="624"/>
      <c r="D35" s="624"/>
      <c r="E35" s="624"/>
      <c r="F35" s="624"/>
      <c r="G35" s="624"/>
      <c r="H35" s="624"/>
      <c r="I35" s="624"/>
      <c r="J35" s="624"/>
      <c r="K35" s="624"/>
      <c r="L35" s="624"/>
      <c r="M35" s="626"/>
      <c r="N35" s="623"/>
    </row>
    <row r="36" spans="1:14" ht="15.75" x14ac:dyDescent="0.25">
      <c r="A36" s="623"/>
      <c r="B36" s="624"/>
      <c r="C36" s="624"/>
      <c r="D36" s="624"/>
      <c r="E36" s="624"/>
      <c r="F36" s="624"/>
      <c r="G36" s="624"/>
      <c r="H36" s="624"/>
      <c r="I36" s="624"/>
      <c r="J36" s="624"/>
      <c r="K36" s="624"/>
      <c r="L36" s="624"/>
      <c r="M36" s="626"/>
      <c r="N36" s="623"/>
    </row>
    <row r="37" spans="1:14" ht="15.75" x14ac:dyDescent="0.25">
      <c r="A37" s="623"/>
      <c r="B37" s="624"/>
      <c r="C37" s="624"/>
      <c r="D37" s="624"/>
      <c r="E37" s="624"/>
      <c r="F37" s="624"/>
      <c r="G37" s="624"/>
      <c r="H37" s="624"/>
      <c r="I37" s="624"/>
      <c r="J37" s="624"/>
      <c r="K37" s="624"/>
      <c r="L37" s="624"/>
      <c r="M37" s="626"/>
      <c r="N37" s="623"/>
    </row>
    <row r="38" spans="1:14" ht="15.75" x14ac:dyDescent="0.25">
      <c r="A38" s="623"/>
      <c r="B38" s="624"/>
      <c r="C38" s="624"/>
      <c r="D38" s="624"/>
      <c r="E38" s="624"/>
      <c r="F38" s="624"/>
      <c r="G38" s="624"/>
      <c r="H38" s="624"/>
      <c r="I38" s="624"/>
      <c r="J38" s="624"/>
      <c r="K38" s="624"/>
      <c r="L38" s="624"/>
      <c r="M38" s="626"/>
      <c r="N38" s="623"/>
    </row>
    <row r="39" spans="1:14" ht="15.75" x14ac:dyDescent="0.25">
      <c r="A39" s="623"/>
      <c r="B39" s="624"/>
      <c r="C39" s="624"/>
      <c r="D39" s="624"/>
      <c r="E39" s="624"/>
      <c r="F39" s="624"/>
      <c r="G39" s="624"/>
      <c r="H39" s="624"/>
      <c r="I39" s="624"/>
      <c r="J39" s="624"/>
      <c r="K39" s="624"/>
      <c r="L39" s="624"/>
      <c r="M39" s="626"/>
      <c r="N39" s="623"/>
    </row>
    <row r="40" spans="1:14" ht="15.75" x14ac:dyDescent="0.25">
      <c r="A40" s="623"/>
      <c r="B40" s="624"/>
      <c r="C40" s="624"/>
      <c r="D40" s="624"/>
      <c r="E40" s="624"/>
      <c r="F40" s="624"/>
      <c r="G40" s="624"/>
      <c r="H40" s="624"/>
      <c r="I40" s="624"/>
      <c r="J40" s="624"/>
      <c r="K40" s="624"/>
      <c r="L40" s="624"/>
      <c r="M40" s="626"/>
      <c r="N40" s="623"/>
    </row>
    <row r="41" spans="1:14" ht="15.75" x14ac:dyDescent="0.25">
      <c r="A41" s="623"/>
      <c r="B41" s="624"/>
      <c r="C41" s="624"/>
      <c r="D41" s="624"/>
      <c r="E41" s="624"/>
      <c r="F41" s="624"/>
      <c r="G41" s="624"/>
      <c r="H41" s="624"/>
      <c r="I41" s="624"/>
      <c r="J41" s="624"/>
      <c r="K41" s="624"/>
      <c r="L41" s="624"/>
      <c r="M41" s="626"/>
      <c r="N41" s="623"/>
    </row>
    <row r="42" spans="1:14" ht="15.75" x14ac:dyDescent="0.25">
      <c r="A42" s="623"/>
      <c r="B42" s="624"/>
      <c r="C42" s="624"/>
      <c r="D42" s="624"/>
      <c r="E42" s="624"/>
      <c r="F42" s="624"/>
      <c r="G42" s="624"/>
      <c r="H42" s="624"/>
      <c r="I42" s="624"/>
      <c r="J42" s="624"/>
      <c r="K42" s="624"/>
      <c r="L42" s="624"/>
      <c r="M42" s="626"/>
      <c r="N42" s="623"/>
    </row>
    <row r="43" spans="1:14" ht="15.75" x14ac:dyDescent="0.25">
      <c r="A43" s="623"/>
      <c r="B43" s="624"/>
      <c r="C43" s="624"/>
      <c r="D43" s="624"/>
      <c r="E43" s="624"/>
      <c r="F43" s="624"/>
      <c r="G43" s="624"/>
      <c r="H43" s="624"/>
      <c r="I43" s="624"/>
      <c r="J43" s="624"/>
      <c r="K43" s="624"/>
      <c r="L43" s="624"/>
      <c r="M43" s="626"/>
      <c r="N43" s="623"/>
    </row>
    <row r="44" spans="1:14" ht="15.75" x14ac:dyDescent="0.25">
      <c r="A44" s="623"/>
      <c r="B44" s="624"/>
      <c r="C44" s="624"/>
      <c r="D44" s="624"/>
      <c r="E44" s="624"/>
      <c r="F44" s="624"/>
      <c r="G44" s="624"/>
      <c r="H44" s="624"/>
      <c r="I44" s="624"/>
      <c r="J44" s="624"/>
      <c r="K44" s="624"/>
      <c r="L44" s="624"/>
      <c r="M44" s="626"/>
      <c r="N44" s="623"/>
    </row>
    <row r="45" spans="1:14" ht="15.75" x14ac:dyDescent="0.25">
      <c r="A45" s="623"/>
      <c r="B45" s="624"/>
      <c r="C45" s="624"/>
      <c r="D45" s="624"/>
      <c r="E45" s="624"/>
      <c r="F45" s="624"/>
      <c r="G45" s="624"/>
      <c r="H45" s="624"/>
      <c r="I45" s="624"/>
      <c r="J45" s="624"/>
      <c r="K45" s="624"/>
      <c r="L45" s="624"/>
      <c r="M45" s="626"/>
      <c r="N45" s="623"/>
    </row>
    <row r="46" spans="1:14" ht="15.75" x14ac:dyDescent="0.25">
      <c r="A46" s="623"/>
      <c r="B46" s="624"/>
      <c r="C46" s="624"/>
      <c r="D46" s="624"/>
      <c r="E46" s="624"/>
      <c r="F46" s="624"/>
      <c r="G46" s="624"/>
      <c r="H46" s="624"/>
      <c r="I46" s="624"/>
      <c r="J46" s="624"/>
      <c r="K46" s="624"/>
      <c r="L46" s="624"/>
      <c r="M46" s="626"/>
      <c r="N46" s="623"/>
    </row>
    <row r="47" spans="1:14" ht="15.75" x14ac:dyDescent="0.25">
      <c r="A47" s="623"/>
      <c r="B47" s="624"/>
      <c r="C47" s="624"/>
      <c r="D47" s="624"/>
      <c r="E47" s="624"/>
      <c r="F47" s="624"/>
      <c r="G47" s="624"/>
      <c r="H47" s="624"/>
      <c r="I47" s="624"/>
      <c r="J47" s="624"/>
      <c r="K47" s="624"/>
      <c r="L47" s="624"/>
      <c r="M47" s="626"/>
      <c r="N47" s="623"/>
    </row>
    <row r="48" spans="1:14" ht="15.75" x14ac:dyDescent="0.25">
      <c r="A48" s="623"/>
      <c r="B48" s="624"/>
      <c r="C48" s="624"/>
      <c r="D48" s="624"/>
      <c r="E48" s="624"/>
      <c r="F48" s="624"/>
      <c r="G48" s="624"/>
      <c r="H48" s="624"/>
      <c r="I48" s="624"/>
      <c r="J48" s="624"/>
      <c r="K48" s="624"/>
      <c r="L48" s="624"/>
      <c r="M48" s="626"/>
      <c r="N48" s="623"/>
    </row>
    <row r="49" spans="1:14" ht="15.75" x14ac:dyDescent="0.25">
      <c r="A49" s="623"/>
      <c r="B49" s="624"/>
      <c r="C49" s="624"/>
      <c r="D49" s="624"/>
      <c r="E49" s="624"/>
      <c r="F49" s="624"/>
      <c r="G49" s="624"/>
      <c r="H49" s="624"/>
      <c r="I49" s="624"/>
      <c r="J49" s="624"/>
      <c r="K49" s="624"/>
      <c r="L49" s="624"/>
      <c r="M49" s="626"/>
      <c r="N49" s="623"/>
    </row>
    <row r="50" spans="1:14" ht="15.75" x14ac:dyDescent="0.25">
      <c r="A50" s="623"/>
      <c r="B50" s="624"/>
      <c r="C50" s="624"/>
      <c r="D50" s="624"/>
      <c r="E50" s="624"/>
      <c r="F50" s="624"/>
      <c r="G50" s="624"/>
      <c r="H50" s="624"/>
      <c r="I50" s="624"/>
      <c r="J50" s="624"/>
      <c r="K50" s="624"/>
      <c r="L50" s="624"/>
      <c r="M50" s="626"/>
      <c r="N50" s="623"/>
    </row>
    <row r="51" spans="1:14" ht="15.75" x14ac:dyDescent="0.25">
      <c r="A51" s="623"/>
      <c r="B51" s="624"/>
      <c r="C51" s="624"/>
      <c r="D51" s="624"/>
      <c r="E51" s="624"/>
      <c r="F51" s="624"/>
      <c r="G51" s="624"/>
      <c r="H51" s="624"/>
      <c r="I51" s="624"/>
      <c r="J51" s="624"/>
      <c r="K51" s="624"/>
      <c r="L51" s="624"/>
      <c r="M51" s="626"/>
      <c r="N51" s="623"/>
    </row>
    <row r="52" spans="1:14" ht="15.75" x14ac:dyDescent="0.25">
      <c r="A52" s="623"/>
      <c r="B52" s="624"/>
      <c r="C52" s="624"/>
      <c r="D52" s="624"/>
      <c r="E52" s="624"/>
      <c r="F52" s="624"/>
      <c r="G52" s="624"/>
      <c r="H52" s="624"/>
      <c r="I52" s="624"/>
      <c r="J52" s="624"/>
      <c r="K52" s="624"/>
      <c r="L52" s="624"/>
      <c r="M52" s="626"/>
      <c r="N52" s="623"/>
    </row>
    <row r="53" spans="1:14" ht="15.75" x14ac:dyDescent="0.25">
      <c r="A53" s="623"/>
      <c r="B53" s="624"/>
      <c r="C53" s="624"/>
      <c r="D53" s="624"/>
      <c r="E53" s="624"/>
      <c r="F53" s="624"/>
      <c r="G53" s="624"/>
      <c r="H53" s="624"/>
      <c r="I53" s="624"/>
      <c r="J53" s="624"/>
      <c r="K53" s="624"/>
      <c r="L53" s="624"/>
      <c r="M53" s="626"/>
      <c r="N53" s="623"/>
    </row>
    <row r="54" spans="1:14" ht="15.75" x14ac:dyDescent="0.25">
      <c r="A54" s="623"/>
      <c r="B54" s="624"/>
      <c r="C54" s="624"/>
      <c r="D54" s="624"/>
      <c r="E54" s="624"/>
      <c r="F54" s="624"/>
      <c r="G54" s="624"/>
      <c r="H54" s="624"/>
      <c r="I54" s="624"/>
      <c r="J54" s="624"/>
      <c r="K54" s="624"/>
      <c r="L54" s="624"/>
      <c r="M54" s="626"/>
      <c r="N54" s="623"/>
    </row>
    <row r="55" spans="1:14" ht="15.75" x14ac:dyDescent="0.25">
      <c r="A55" s="623"/>
      <c r="B55" s="624"/>
      <c r="C55" s="624"/>
      <c r="D55" s="624"/>
      <c r="E55" s="624"/>
      <c r="F55" s="624"/>
      <c r="G55" s="624"/>
      <c r="H55" s="624"/>
      <c r="I55" s="624"/>
      <c r="J55" s="624"/>
      <c r="K55" s="624"/>
      <c r="L55" s="624"/>
      <c r="M55" s="626"/>
      <c r="N55" s="623"/>
    </row>
    <row r="56" spans="1:14" ht="15.75" x14ac:dyDescent="0.25">
      <c r="A56" s="623"/>
      <c r="B56" s="624"/>
      <c r="C56" s="624"/>
      <c r="D56" s="624"/>
      <c r="E56" s="624"/>
      <c r="F56" s="624"/>
      <c r="G56" s="624"/>
      <c r="H56" s="624"/>
      <c r="I56" s="624"/>
      <c r="J56" s="624"/>
      <c r="K56" s="624"/>
      <c r="L56" s="624"/>
      <c r="M56" s="626"/>
      <c r="N56" s="623"/>
    </row>
    <row r="57" spans="1:14" ht="15.75" x14ac:dyDescent="0.25">
      <c r="A57" s="623"/>
      <c r="B57" s="624"/>
      <c r="C57" s="624"/>
      <c r="D57" s="624"/>
      <c r="E57" s="624"/>
      <c r="F57" s="624"/>
      <c r="G57" s="624"/>
      <c r="H57" s="624"/>
      <c r="I57" s="624"/>
      <c r="J57" s="624"/>
      <c r="K57" s="624"/>
      <c r="L57" s="624"/>
      <c r="M57" s="626"/>
      <c r="N57" s="623"/>
    </row>
    <row r="58" spans="1:14" ht="15.75" x14ac:dyDescent="0.25">
      <c r="A58" s="623"/>
      <c r="B58" s="624"/>
      <c r="C58" s="624"/>
      <c r="D58" s="624"/>
      <c r="E58" s="624"/>
      <c r="F58" s="624"/>
      <c r="G58" s="624"/>
      <c r="H58" s="624"/>
      <c r="I58" s="624"/>
      <c r="J58" s="624"/>
      <c r="K58" s="624"/>
      <c r="L58" s="624"/>
      <c r="M58" s="626"/>
      <c r="N58" s="623"/>
    </row>
    <row r="59" spans="1:14" ht="15.75" x14ac:dyDescent="0.25">
      <c r="A59" s="623"/>
      <c r="B59" s="624"/>
      <c r="C59" s="624"/>
      <c r="D59" s="624"/>
      <c r="E59" s="624"/>
      <c r="F59" s="624"/>
      <c r="G59" s="624"/>
      <c r="H59" s="624"/>
      <c r="I59" s="624"/>
      <c r="J59" s="624"/>
      <c r="K59" s="624"/>
      <c r="L59" s="624"/>
      <c r="M59" s="626"/>
      <c r="N59" s="623"/>
    </row>
  </sheetData>
  <mergeCells count="5">
    <mergeCell ref="A1:N1"/>
    <mergeCell ref="A2:N2"/>
    <mergeCell ref="A3:N3"/>
    <mergeCell ref="A4:N4"/>
    <mergeCell ref="A5:N5"/>
  </mergeCells>
  <printOptions horizontalCentered="1"/>
  <pageMargins left="0" right="0" top="0" bottom="0.27559055118110237" header="0" footer="0"/>
  <pageSetup paperSize="9" scale="85" orientation="portrait" r:id="rId1"/>
  <headerFooter>
    <oddFooter xml:space="preserve">&amp;L&amp;"Garamond,Regular"&amp;10FO-PPC-000-00
&amp;Z&amp;F&amp;R&amp;"Garamond,Bold"&amp;10&amp;P / &amp;N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7028A-2FE4-4657-A8C9-8C54AD4537F6}">
  <sheetPr>
    <tabColor rgb="FF002060"/>
  </sheetPr>
  <dimension ref="A1:J57"/>
  <sheetViews>
    <sheetView rightToLeft="1" view="pageBreakPreview" zoomScaleNormal="100" zoomScaleSheetLayoutView="100" workbookViewId="0">
      <pane ySplit="6" topLeftCell="A7" activePane="bottomLeft" state="frozen"/>
      <selection activeCell="E1" sqref="E1:J1"/>
      <selection pane="bottomLeft" activeCell="E1" sqref="E1:J1"/>
    </sheetView>
  </sheetViews>
  <sheetFormatPr defaultRowHeight="15" outlineLevelCol="1" x14ac:dyDescent="0.25"/>
  <cols>
    <col min="1" max="1" width="5.7109375" style="611" customWidth="1"/>
    <col min="2" max="2" width="20.7109375" style="610" customWidth="1"/>
    <col min="3" max="3" width="30.7109375" style="610" customWidth="1"/>
    <col min="4" max="4" width="8.7109375" style="610" customWidth="1"/>
    <col min="5" max="5" width="8.7109375" style="627" customWidth="1"/>
    <col min="6" max="6" width="12.7109375" style="611" customWidth="1"/>
    <col min="7" max="7" width="14.7109375" style="611" customWidth="1"/>
    <col min="8" max="8" width="20.7109375" style="609" customWidth="1"/>
    <col min="9" max="9" width="2" style="581" hidden="1" customWidth="1" outlineLevel="1"/>
    <col min="10" max="10" width="9.140625" style="581" collapsed="1"/>
    <col min="11" max="16384" width="9.140625" style="581"/>
  </cols>
  <sheetData>
    <row r="1" spans="1:9" ht="24" x14ac:dyDescent="0.25">
      <c r="A1" s="717" t="str">
        <f>CSH!E1</f>
        <v>کارفرما: شرکت ملی نفت ایران</v>
      </c>
      <c r="B1" s="717"/>
      <c r="C1" s="717"/>
      <c r="D1" s="717"/>
      <c r="E1" s="717"/>
      <c r="F1" s="717"/>
      <c r="G1" s="717"/>
      <c r="H1" s="717"/>
    </row>
    <row r="2" spans="1:9" ht="24" x14ac:dyDescent="0.25">
      <c r="A2" s="717" t="str">
        <f>CSH!E3</f>
        <v>مشاور: نادر آرمیان</v>
      </c>
      <c r="B2" s="717"/>
      <c r="C2" s="717"/>
      <c r="D2" s="717"/>
      <c r="E2" s="717"/>
      <c r="F2" s="717"/>
      <c r="G2" s="717"/>
      <c r="H2" s="717"/>
    </row>
    <row r="3" spans="1:9" ht="24" x14ac:dyDescent="0.25">
      <c r="A3" s="717" t="str">
        <f>CSH!E4</f>
        <v>موضوع: طرح عضویت در AVL شرکت NIOC</v>
      </c>
      <c r="B3" s="717"/>
      <c r="C3" s="717"/>
      <c r="D3" s="717"/>
      <c r="E3" s="717"/>
      <c r="F3" s="717"/>
      <c r="G3" s="717"/>
      <c r="H3" s="717"/>
    </row>
    <row r="4" spans="1:9" ht="30" x14ac:dyDescent="0.25">
      <c r="A4" s="721" t="str">
        <f>CSH!E5</f>
        <v>گزارش پرسشنامه ارزیابی کیفی سازندگان</v>
      </c>
      <c r="B4" s="721"/>
      <c r="C4" s="721"/>
      <c r="D4" s="721"/>
      <c r="E4" s="721"/>
      <c r="F4" s="721"/>
      <c r="G4" s="721"/>
      <c r="H4" s="721"/>
    </row>
    <row r="5" spans="1:9" ht="30" x14ac:dyDescent="0.25">
      <c r="A5" s="721" t="str">
        <f>CONT!G11</f>
        <v>1- پرسشنامه ارزیابی کیفی سازندگان</v>
      </c>
      <c r="B5" s="721"/>
      <c r="C5" s="721"/>
      <c r="D5" s="721"/>
      <c r="E5" s="721"/>
      <c r="F5" s="721"/>
      <c r="G5" s="721"/>
      <c r="H5" s="721"/>
    </row>
    <row r="6" spans="1:9" ht="50.1" customHeight="1" x14ac:dyDescent="0.25">
      <c r="A6" s="628" t="s">
        <v>0</v>
      </c>
      <c r="B6" s="620" t="s">
        <v>11</v>
      </c>
      <c r="C6" s="620" t="s">
        <v>12</v>
      </c>
      <c r="D6" s="620" t="s">
        <v>730</v>
      </c>
      <c r="E6" s="598" t="s">
        <v>731</v>
      </c>
      <c r="F6" s="629" t="s">
        <v>732</v>
      </c>
      <c r="G6" s="629" t="s">
        <v>733</v>
      </c>
      <c r="H6" s="619" t="s">
        <v>13</v>
      </c>
      <c r="I6" s="581">
        <f>ROW()</f>
        <v>6</v>
      </c>
    </row>
    <row r="7" spans="1:9" ht="15.75" x14ac:dyDescent="0.25">
      <c r="A7" s="605">
        <f>ROW()-$I$6</f>
        <v>1</v>
      </c>
      <c r="B7" s="630"/>
      <c r="C7" s="630"/>
      <c r="D7" s="630"/>
      <c r="E7" s="603"/>
      <c r="F7" s="631"/>
      <c r="G7" s="631"/>
      <c r="H7" s="613"/>
    </row>
    <row r="8" spans="1:9" ht="15.75" x14ac:dyDescent="0.25">
      <c r="A8" s="605">
        <f t="shared" ref="A8:A57" si="0">ROW()-$I$6</f>
        <v>2</v>
      </c>
      <c r="B8" s="630"/>
      <c r="C8" s="630"/>
      <c r="D8" s="630"/>
      <c r="E8" s="603"/>
      <c r="F8" s="631"/>
      <c r="G8" s="631"/>
      <c r="H8" s="613"/>
    </row>
    <row r="9" spans="1:9" ht="15.75" x14ac:dyDescent="0.25">
      <c r="A9" s="605">
        <f t="shared" si="0"/>
        <v>3</v>
      </c>
      <c r="B9" s="630"/>
      <c r="C9" s="630"/>
      <c r="D9" s="630"/>
      <c r="E9" s="603"/>
      <c r="F9" s="631"/>
      <c r="G9" s="631"/>
      <c r="H9" s="613"/>
    </row>
    <row r="10" spans="1:9" ht="15.75" x14ac:dyDescent="0.25">
      <c r="A10" s="605">
        <f t="shared" si="0"/>
        <v>4</v>
      </c>
      <c r="B10" s="630"/>
      <c r="C10" s="630"/>
      <c r="D10" s="630"/>
      <c r="E10" s="603"/>
      <c r="F10" s="631"/>
      <c r="G10" s="631"/>
      <c r="H10" s="613"/>
    </row>
    <row r="11" spans="1:9" ht="15.75" x14ac:dyDescent="0.25">
      <c r="A11" s="605">
        <f t="shared" si="0"/>
        <v>5</v>
      </c>
      <c r="B11" s="630"/>
      <c r="C11" s="630"/>
      <c r="D11" s="630"/>
      <c r="E11" s="603"/>
      <c r="F11" s="631"/>
      <c r="G11" s="631"/>
      <c r="H11" s="613"/>
    </row>
    <row r="12" spans="1:9" ht="15.75" x14ac:dyDescent="0.25">
      <c r="A12" s="605">
        <f t="shared" si="0"/>
        <v>6</v>
      </c>
      <c r="B12" s="630"/>
      <c r="C12" s="630"/>
      <c r="D12" s="630"/>
      <c r="E12" s="603"/>
      <c r="F12" s="631"/>
      <c r="G12" s="631"/>
      <c r="H12" s="613"/>
    </row>
    <row r="13" spans="1:9" ht="15.75" x14ac:dyDescent="0.25">
      <c r="A13" s="605">
        <f t="shared" si="0"/>
        <v>7</v>
      </c>
      <c r="B13" s="630"/>
      <c r="C13" s="630"/>
      <c r="D13" s="630"/>
      <c r="E13" s="603"/>
      <c r="F13" s="631"/>
      <c r="G13" s="631"/>
      <c r="H13" s="613"/>
    </row>
    <row r="14" spans="1:9" ht="15.75" x14ac:dyDescent="0.25">
      <c r="A14" s="605">
        <f t="shared" si="0"/>
        <v>8</v>
      </c>
      <c r="B14" s="630"/>
      <c r="C14" s="630"/>
      <c r="D14" s="630"/>
      <c r="E14" s="603"/>
      <c r="F14" s="631"/>
      <c r="G14" s="631"/>
      <c r="H14" s="613"/>
    </row>
    <row r="15" spans="1:9" ht="15.75" x14ac:dyDescent="0.25">
      <c r="A15" s="605">
        <f t="shared" si="0"/>
        <v>9</v>
      </c>
      <c r="B15" s="630"/>
      <c r="C15" s="630"/>
      <c r="D15" s="630"/>
      <c r="E15" s="603"/>
      <c r="F15" s="631"/>
      <c r="G15" s="631"/>
      <c r="H15" s="613"/>
    </row>
    <row r="16" spans="1:9" ht="15.75" x14ac:dyDescent="0.25">
      <c r="A16" s="605">
        <f t="shared" si="0"/>
        <v>10</v>
      </c>
      <c r="B16" s="630"/>
      <c r="C16" s="630"/>
      <c r="D16" s="630"/>
      <c r="E16" s="603"/>
      <c r="F16" s="631"/>
      <c r="G16" s="631"/>
      <c r="H16" s="613"/>
    </row>
    <row r="17" spans="1:8" ht="15.75" x14ac:dyDescent="0.25">
      <c r="A17" s="605">
        <f t="shared" si="0"/>
        <v>11</v>
      </c>
      <c r="B17" s="630"/>
      <c r="C17" s="630"/>
      <c r="D17" s="630"/>
      <c r="E17" s="603"/>
      <c r="F17" s="631"/>
      <c r="G17" s="631"/>
      <c r="H17" s="613"/>
    </row>
    <row r="18" spans="1:8" ht="15.75" x14ac:dyDescent="0.25">
      <c r="A18" s="605">
        <f t="shared" si="0"/>
        <v>12</v>
      </c>
      <c r="B18" s="630"/>
      <c r="C18" s="630"/>
      <c r="D18" s="630"/>
      <c r="E18" s="603"/>
      <c r="F18" s="631"/>
      <c r="G18" s="631"/>
      <c r="H18" s="613"/>
    </row>
    <row r="19" spans="1:8" ht="15.75" x14ac:dyDescent="0.25">
      <c r="A19" s="605">
        <f t="shared" si="0"/>
        <v>13</v>
      </c>
      <c r="B19" s="630"/>
      <c r="C19" s="630"/>
      <c r="D19" s="630"/>
      <c r="E19" s="603"/>
      <c r="F19" s="631"/>
      <c r="G19" s="631"/>
      <c r="H19" s="613"/>
    </row>
    <row r="20" spans="1:8" ht="15.75" x14ac:dyDescent="0.25">
      <c r="A20" s="605">
        <f t="shared" si="0"/>
        <v>14</v>
      </c>
      <c r="B20" s="630"/>
      <c r="C20" s="630"/>
      <c r="D20" s="630"/>
      <c r="E20" s="603"/>
      <c r="F20" s="631"/>
      <c r="G20" s="631"/>
      <c r="H20" s="613"/>
    </row>
    <row r="21" spans="1:8" ht="15.75" x14ac:dyDescent="0.25">
      <c r="A21" s="605">
        <f t="shared" si="0"/>
        <v>15</v>
      </c>
      <c r="B21" s="630"/>
      <c r="C21" s="630"/>
      <c r="D21" s="630"/>
      <c r="E21" s="603"/>
      <c r="F21" s="631"/>
      <c r="G21" s="631"/>
      <c r="H21" s="613"/>
    </row>
    <row r="22" spans="1:8" ht="15.75" x14ac:dyDescent="0.25">
      <c r="A22" s="605">
        <f t="shared" si="0"/>
        <v>16</v>
      </c>
      <c r="B22" s="630"/>
      <c r="C22" s="630"/>
      <c r="D22" s="630"/>
      <c r="E22" s="603"/>
      <c r="F22" s="631"/>
      <c r="G22" s="631"/>
      <c r="H22" s="613"/>
    </row>
    <row r="23" spans="1:8" ht="15.75" x14ac:dyDescent="0.25">
      <c r="A23" s="605">
        <f t="shared" si="0"/>
        <v>17</v>
      </c>
      <c r="B23" s="630"/>
      <c r="C23" s="630"/>
      <c r="D23" s="630"/>
      <c r="E23" s="603"/>
      <c r="F23" s="631"/>
      <c r="G23" s="631"/>
      <c r="H23" s="613"/>
    </row>
    <row r="24" spans="1:8" ht="15.75" x14ac:dyDescent="0.25">
      <c r="A24" s="605">
        <f t="shared" si="0"/>
        <v>18</v>
      </c>
      <c r="B24" s="630"/>
      <c r="C24" s="630"/>
      <c r="D24" s="630"/>
      <c r="E24" s="603"/>
      <c r="F24" s="631"/>
      <c r="G24" s="631"/>
      <c r="H24" s="613"/>
    </row>
    <row r="25" spans="1:8" ht="15.75" x14ac:dyDescent="0.25">
      <c r="A25" s="605">
        <f t="shared" si="0"/>
        <v>19</v>
      </c>
      <c r="B25" s="630"/>
      <c r="C25" s="630"/>
      <c r="D25" s="630"/>
      <c r="E25" s="603"/>
      <c r="F25" s="631"/>
      <c r="G25" s="631"/>
      <c r="H25" s="613"/>
    </row>
    <row r="26" spans="1:8" ht="15.75" x14ac:dyDescent="0.25">
      <c r="A26" s="605">
        <f t="shared" si="0"/>
        <v>20</v>
      </c>
      <c r="B26" s="630"/>
      <c r="C26" s="630"/>
      <c r="D26" s="630"/>
      <c r="E26" s="603"/>
      <c r="F26" s="631"/>
      <c r="G26" s="631"/>
      <c r="H26" s="613"/>
    </row>
    <row r="27" spans="1:8" ht="15.75" x14ac:dyDescent="0.25">
      <c r="A27" s="605">
        <f t="shared" si="0"/>
        <v>21</v>
      </c>
      <c r="B27" s="630"/>
      <c r="C27" s="630"/>
      <c r="D27" s="630"/>
      <c r="E27" s="603"/>
      <c r="F27" s="631"/>
      <c r="G27" s="631"/>
      <c r="H27" s="613"/>
    </row>
    <row r="28" spans="1:8" ht="15.75" x14ac:dyDescent="0.25">
      <c r="A28" s="605">
        <f t="shared" si="0"/>
        <v>22</v>
      </c>
      <c r="B28" s="630"/>
      <c r="C28" s="630"/>
      <c r="D28" s="630"/>
      <c r="E28" s="603"/>
      <c r="F28" s="631"/>
      <c r="G28" s="631"/>
      <c r="H28" s="613"/>
    </row>
    <row r="29" spans="1:8" ht="15.75" x14ac:dyDescent="0.25">
      <c r="A29" s="605">
        <f t="shared" si="0"/>
        <v>23</v>
      </c>
      <c r="B29" s="630"/>
      <c r="C29" s="630"/>
      <c r="D29" s="630"/>
      <c r="E29" s="603"/>
      <c r="F29" s="631"/>
      <c r="G29" s="631"/>
      <c r="H29" s="613"/>
    </row>
    <row r="30" spans="1:8" ht="15.75" x14ac:dyDescent="0.25">
      <c r="A30" s="605">
        <f t="shared" si="0"/>
        <v>24</v>
      </c>
      <c r="B30" s="630"/>
      <c r="C30" s="630"/>
      <c r="D30" s="630"/>
      <c r="E30" s="603"/>
      <c r="F30" s="631"/>
      <c r="G30" s="631"/>
      <c r="H30" s="613"/>
    </row>
    <row r="31" spans="1:8" ht="15.75" x14ac:dyDescent="0.25">
      <c r="A31" s="605">
        <f t="shared" si="0"/>
        <v>25</v>
      </c>
      <c r="B31" s="630"/>
      <c r="C31" s="630"/>
      <c r="D31" s="630"/>
      <c r="E31" s="603"/>
      <c r="F31" s="631"/>
      <c r="G31" s="631"/>
      <c r="H31" s="613"/>
    </row>
    <row r="32" spans="1:8" ht="15.75" x14ac:dyDescent="0.25">
      <c r="A32" s="605">
        <f t="shared" si="0"/>
        <v>26</v>
      </c>
      <c r="B32" s="630"/>
      <c r="C32" s="630"/>
      <c r="D32" s="630"/>
      <c r="E32" s="603"/>
      <c r="F32" s="631"/>
      <c r="G32" s="631"/>
      <c r="H32" s="613"/>
    </row>
    <row r="33" spans="1:8" ht="15.75" x14ac:dyDescent="0.25">
      <c r="A33" s="605">
        <f t="shared" si="0"/>
        <v>27</v>
      </c>
      <c r="B33" s="630"/>
      <c r="C33" s="630"/>
      <c r="D33" s="630"/>
      <c r="E33" s="603"/>
      <c r="F33" s="631"/>
      <c r="G33" s="631"/>
      <c r="H33" s="613"/>
    </row>
    <row r="34" spans="1:8" ht="15.75" x14ac:dyDescent="0.25">
      <c r="A34" s="605">
        <f t="shared" si="0"/>
        <v>28</v>
      </c>
      <c r="B34" s="630"/>
      <c r="C34" s="630"/>
      <c r="D34" s="630"/>
      <c r="E34" s="603"/>
      <c r="F34" s="631"/>
      <c r="G34" s="631"/>
      <c r="H34" s="613"/>
    </row>
    <row r="35" spans="1:8" ht="15.75" x14ac:dyDescent="0.25">
      <c r="A35" s="605">
        <f t="shared" si="0"/>
        <v>29</v>
      </c>
      <c r="B35" s="630"/>
      <c r="C35" s="630"/>
      <c r="D35" s="630"/>
      <c r="E35" s="603"/>
      <c r="F35" s="631"/>
      <c r="G35" s="631"/>
      <c r="H35" s="613"/>
    </row>
    <row r="36" spans="1:8" ht="15.75" x14ac:dyDescent="0.25">
      <c r="A36" s="605">
        <f t="shared" si="0"/>
        <v>30</v>
      </c>
      <c r="B36" s="630"/>
      <c r="C36" s="630"/>
      <c r="D36" s="630"/>
      <c r="E36" s="603"/>
      <c r="F36" s="631"/>
      <c r="G36" s="631"/>
      <c r="H36" s="613"/>
    </row>
    <row r="37" spans="1:8" ht="15.75" x14ac:dyDescent="0.25">
      <c r="A37" s="605">
        <f t="shared" si="0"/>
        <v>31</v>
      </c>
      <c r="B37" s="630"/>
      <c r="C37" s="630"/>
      <c r="D37" s="630"/>
      <c r="E37" s="603"/>
      <c r="F37" s="631"/>
      <c r="G37" s="631"/>
      <c r="H37" s="613"/>
    </row>
    <row r="38" spans="1:8" ht="15.75" x14ac:dyDescent="0.25">
      <c r="A38" s="605">
        <f t="shared" si="0"/>
        <v>32</v>
      </c>
      <c r="B38" s="630"/>
      <c r="C38" s="630"/>
      <c r="D38" s="630"/>
      <c r="E38" s="603"/>
      <c r="F38" s="631"/>
      <c r="G38" s="631"/>
      <c r="H38" s="613"/>
    </row>
    <row r="39" spans="1:8" ht="15.75" x14ac:dyDescent="0.25">
      <c r="A39" s="605">
        <f t="shared" si="0"/>
        <v>33</v>
      </c>
      <c r="B39" s="630"/>
      <c r="C39" s="630"/>
      <c r="D39" s="630"/>
      <c r="E39" s="603"/>
      <c r="F39" s="631"/>
      <c r="G39" s="631"/>
      <c r="H39" s="613"/>
    </row>
    <row r="40" spans="1:8" ht="15.75" x14ac:dyDescent="0.25">
      <c r="A40" s="605">
        <f t="shared" si="0"/>
        <v>34</v>
      </c>
      <c r="B40" s="630"/>
      <c r="C40" s="630"/>
      <c r="D40" s="630"/>
      <c r="E40" s="603"/>
      <c r="F40" s="631"/>
      <c r="G40" s="631"/>
      <c r="H40" s="613"/>
    </row>
    <row r="41" spans="1:8" ht="15.75" x14ac:dyDescent="0.25">
      <c r="A41" s="605">
        <f t="shared" si="0"/>
        <v>35</v>
      </c>
      <c r="B41" s="630"/>
      <c r="C41" s="630"/>
      <c r="D41" s="630"/>
      <c r="E41" s="603"/>
      <c r="F41" s="631"/>
      <c r="G41" s="631"/>
      <c r="H41" s="613"/>
    </row>
    <row r="42" spans="1:8" ht="15.75" x14ac:dyDescent="0.25">
      <c r="A42" s="605">
        <f t="shared" si="0"/>
        <v>36</v>
      </c>
      <c r="B42" s="630"/>
      <c r="C42" s="630"/>
      <c r="D42" s="630"/>
      <c r="E42" s="603"/>
      <c r="F42" s="631"/>
      <c r="G42" s="631"/>
      <c r="H42" s="613"/>
    </row>
    <row r="43" spans="1:8" ht="15.75" x14ac:dyDescent="0.25">
      <c r="A43" s="605">
        <f t="shared" si="0"/>
        <v>37</v>
      </c>
      <c r="B43" s="630"/>
      <c r="C43" s="630"/>
      <c r="D43" s="630"/>
      <c r="E43" s="603"/>
      <c r="F43" s="631"/>
      <c r="G43" s="631"/>
      <c r="H43" s="613"/>
    </row>
    <row r="44" spans="1:8" ht="15.75" x14ac:dyDescent="0.25">
      <c r="A44" s="605">
        <f t="shared" si="0"/>
        <v>38</v>
      </c>
      <c r="B44" s="630"/>
      <c r="C44" s="630"/>
      <c r="D44" s="630"/>
      <c r="E44" s="603"/>
      <c r="F44" s="631"/>
      <c r="G44" s="631"/>
      <c r="H44" s="613"/>
    </row>
    <row r="45" spans="1:8" ht="15.75" x14ac:dyDescent="0.25">
      <c r="A45" s="605">
        <f t="shared" si="0"/>
        <v>39</v>
      </c>
      <c r="B45" s="630"/>
      <c r="C45" s="630"/>
      <c r="D45" s="630"/>
      <c r="E45" s="603"/>
      <c r="F45" s="631"/>
      <c r="G45" s="631"/>
      <c r="H45" s="613"/>
    </row>
    <row r="46" spans="1:8" ht="15.75" x14ac:dyDescent="0.25">
      <c r="A46" s="605">
        <f t="shared" si="0"/>
        <v>40</v>
      </c>
      <c r="B46" s="630"/>
      <c r="C46" s="630"/>
      <c r="D46" s="630"/>
      <c r="E46" s="603"/>
      <c r="F46" s="631"/>
      <c r="G46" s="631"/>
      <c r="H46" s="613"/>
    </row>
    <row r="47" spans="1:8" ht="15.75" x14ac:dyDescent="0.25">
      <c r="A47" s="605">
        <f t="shared" si="0"/>
        <v>41</v>
      </c>
      <c r="B47" s="630"/>
      <c r="C47" s="630"/>
      <c r="D47" s="630"/>
      <c r="E47" s="603"/>
      <c r="F47" s="631"/>
      <c r="G47" s="631"/>
      <c r="H47" s="613"/>
    </row>
    <row r="48" spans="1:8" ht="15.75" x14ac:dyDescent="0.25">
      <c r="A48" s="605">
        <f t="shared" si="0"/>
        <v>42</v>
      </c>
      <c r="B48" s="630"/>
      <c r="C48" s="630"/>
      <c r="D48" s="630"/>
      <c r="E48" s="603"/>
      <c r="F48" s="631"/>
      <c r="G48" s="631"/>
      <c r="H48" s="613"/>
    </row>
    <row r="49" spans="1:8" ht="15.75" x14ac:dyDescent="0.25">
      <c r="A49" s="605">
        <f t="shared" si="0"/>
        <v>43</v>
      </c>
      <c r="B49" s="630"/>
      <c r="C49" s="630"/>
      <c r="D49" s="630"/>
      <c r="E49" s="603"/>
      <c r="F49" s="631"/>
      <c r="G49" s="631"/>
      <c r="H49" s="613"/>
    </row>
    <row r="50" spans="1:8" ht="15.75" x14ac:dyDescent="0.25">
      <c r="A50" s="605">
        <f t="shared" si="0"/>
        <v>44</v>
      </c>
      <c r="B50" s="630"/>
      <c r="C50" s="630"/>
      <c r="D50" s="630"/>
      <c r="E50" s="603"/>
      <c r="F50" s="631"/>
      <c r="G50" s="631"/>
      <c r="H50" s="613"/>
    </row>
    <row r="51" spans="1:8" ht="15.75" x14ac:dyDescent="0.25">
      <c r="A51" s="605">
        <f t="shared" si="0"/>
        <v>45</v>
      </c>
      <c r="B51" s="630"/>
      <c r="C51" s="630"/>
      <c r="D51" s="630"/>
      <c r="E51" s="603"/>
      <c r="F51" s="631"/>
      <c r="G51" s="631"/>
      <c r="H51" s="613"/>
    </row>
    <row r="52" spans="1:8" ht="15.75" x14ac:dyDescent="0.25">
      <c r="A52" s="605">
        <f t="shared" si="0"/>
        <v>46</v>
      </c>
      <c r="B52" s="630"/>
      <c r="C52" s="630"/>
      <c r="D52" s="630"/>
      <c r="E52" s="603"/>
      <c r="F52" s="631"/>
      <c r="G52" s="631"/>
      <c r="H52" s="613"/>
    </row>
    <row r="53" spans="1:8" ht="15.75" x14ac:dyDescent="0.25">
      <c r="A53" s="605">
        <f t="shared" si="0"/>
        <v>47</v>
      </c>
      <c r="B53" s="630"/>
      <c r="C53" s="630"/>
      <c r="D53" s="630"/>
      <c r="E53" s="603"/>
      <c r="F53" s="631"/>
      <c r="G53" s="631"/>
      <c r="H53" s="613"/>
    </row>
    <row r="54" spans="1:8" ht="15.75" x14ac:dyDescent="0.25">
      <c r="A54" s="605">
        <f t="shared" si="0"/>
        <v>48</v>
      </c>
      <c r="B54" s="630"/>
      <c r="C54" s="630"/>
      <c r="D54" s="630"/>
      <c r="E54" s="603"/>
      <c r="F54" s="631"/>
      <c r="G54" s="631"/>
      <c r="H54" s="613"/>
    </row>
    <row r="55" spans="1:8" ht="15.75" x14ac:dyDescent="0.25">
      <c r="A55" s="605">
        <f t="shared" si="0"/>
        <v>49</v>
      </c>
      <c r="B55" s="630"/>
      <c r="C55" s="630"/>
      <c r="D55" s="630"/>
      <c r="E55" s="603"/>
      <c r="F55" s="631"/>
      <c r="G55" s="631"/>
      <c r="H55" s="613"/>
    </row>
    <row r="56" spans="1:8" ht="15.75" x14ac:dyDescent="0.25">
      <c r="A56" s="605">
        <f t="shared" si="0"/>
        <v>50</v>
      </c>
      <c r="B56" s="630"/>
      <c r="C56" s="630"/>
      <c r="D56" s="630"/>
      <c r="E56" s="603"/>
      <c r="F56" s="631"/>
      <c r="G56" s="631"/>
      <c r="H56" s="613"/>
    </row>
    <row r="57" spans="1:8" ht="15.75" x14ac:dyDescent="0.25">
      <c r="A57" s="605">
        <f t="shared" si="0"/>
        <v>51</v>
      </c>
      <c r="B57" s="630"/>
      <c r="C57" s="630"/>
      <c r="D57" s="630"/>
      <c r="E57" s="603"/>
      <c r="F57" s="631"/>
      <c r="G57" s="631"/>
      <c r="H57" s="613"/>
    </row>
  </sheetData>
  <mergeCells count="5">
    <mergeCell ref="A1:H1"/>
    <mergeCell ref="A2:H2"/>
    <mergeCell ref="A3:H3"/>
    <mergeCell ref="A4:H4"/>
    <mergeCell ref="A5:H5"/>
  </mergeCells>
  <printOptions horizontalCentered="1"/>
  <pageMargins left="0" right="0" top="0" bottom="0.27559055118110237" header="0" footer="0"/>
  <pageSetup paperSize="9" scale="85" orientation="portrait" r:id="rId1"/>
  <headerFooter>
    <oddFooter xml:space="preserve">&amp;L&amp;"Garamond,Regular"&amp;10FO-PPC-000-00
&amp;Z&amp;F&amp;R&amp;"Garamond,Bold"&amp;10&amp;P / &amp;N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12D6A-8CE0-4E56-95BC-154736B7ACEE}">
  <sheetPr>
    <tabColor rgb="FF002060"/>
  </sheetPr>
  <dimension ref="A1:J38"/>
  <sheetViews>
    <sheetView rightToLeft="1" view="pageBreakPreview" zoomScaleNormal="100" zoomScaleSheetLayoutView="100" workbookViewId="0">
      <pane ySplit="6" topLeftCell="A7" activePane="bottomLeft" state="frozen"/>
      <selection activeCell="E1" sqref="E1:J1"/>
      <selection pane="bottomLeft" activeCell="E1" sqref="E1:J1"/>
    </sheetView>
  </sheetViews>
  <sheetFormatPr defaultRowHeight="15" outlineLevelCol="1" x14ac:dyDescent="0.25"/>
  <cols>
    <col min="1" max="1" width="5.7109375" style="635" customWidth="1"/>
    <col min="2" max="2" width="30.7109375" style="610" customWidth="1"/>
    <col min="3" max="3" width="60.7109375" style="610" customWidth="1"/>
    <col min="4" max="4" width="8.7109375" style="610" customWidth="1"/>
    <col min="5" max="5" width="8.7109375" style="583" customWidth="1"/>
    <col min="6" max="6" width="12.7109375" style="635" customWidth="1"/>
    <col min="7" max="7" width="14.7109375" style="635" customWidth="1"/>
    <col min="8" max="8" width="30.7109375" style="609" customWidth="1"/>
    <col min="9" max="9" width="2" style="581" hidden="1" customWidth="1" outlineLevel="1"/>
    <col min="10" max="10" width="9.140625" style="581" collapsed="1"/>
    <col min="11" max="16384" width="9.140625" style="581"/>
  </cols>
  <sheetData>
    <row r="1" spans="1:9" ht="24" x14ac:dyDescent="0.25">
      <c r="A1" s="717" t="str">
        <f>CSH!E1</f>
        <v>کارفرما: شرکت ملی نفت ایران</v>
      </c>
      <c r="B1" s="717"/>
      <c r="C1" s="717"/>
      <c r="D1" s="717"/>
      <c r="E1" s="717"/>
      <c r="F1" s="717"/>
      <c r="G1" s="717"/>
      <c r="H1" s="717"/>
    </row>
    <row r="2" spans="1:9" ht="24" x14ac:dyDescent="0.25">
      <c r="A2" s="717" t="str">
        <f>CSH!E3</f>
        <v>مشاور: نادر آرمیان</v>
      </c>
      <c r="B2" s="717"/>
      <c r="C2" s="717"/>
      <c r="D2" s="717"/>
      <c r="E2" s="717"/>
      <c r="F2" s="717"/>
      <c r="G2" s="717"/>
      <c r="H2" s="717"/>
    </row>
    <row r="3" spans="1:9" ht="24" x14ac:dyDescent="0.25">
      <c r="A3" s="717" t="str">
        <f>CSH!E4</f>
        <v>موضوع: طرح عضویت در AVL شرکت NIOC</v>
      </c>
      <c r="B3" s="717"/>
      <c r="C3" s="717"/>
      <c r="D3" s="717"/>
      <c r="E3" s="717"/>
      <c r="F3" s="717"/>
      <c r="G3" s="717"/>
      <c r="H3" s="717"/>
    </row>
    <row r="4" spans="1:9" ht="30" x14ac:dyDescent="0.25">
      <c r="A4" s="721" t="str">
        <f>CSH!E5</f>
        <v>گزارش پرسشنامه ارزیابی کیفی سازندگان</v>
      </c>
      <c r="B4" s="721"/>
      <c r="C4" s="721"/>
      <c r="D4" s="721"/>
      <c r="E4" s="721"/>
      <c r="F4" s="721"/>
      <c r="G4" s="721"/>
      <c r="H4" s="721"/>
    </row>
    <row r="5" spans="1:9" ht="30" x14ac:dyDescent="0.25">
      <c r="A5" s="721" t="str">
        <f>CONT!G11</f>
        <v>1- پرسشنامه ارزیابی کیفی سازندگان</v>
      </c>
      <c r="B5" s="721"/>
      <c r="C5" s="721"/>
      <c r="D5" s="721"/>
      <c r="E5" s="721"/>
      <c r="F5" s="721"/>
      <c r="G5" s="721"/>
      <c r="H5" s="721"/>
    </row>
    <row r="6" spans="1:9" ht="50.1" customHeight="1" x14ac:dyDescent="0.25">
      <c r="A6" s="628" t="s">
        <v>0</v>
      </c>
      <c r="B6" s="620" t="s">
        <v>11</v>
      </c>
      <c r="C6" s="620" t="s">
        <v>12</v>
      </c>
      <c r="D6" s="620" t="s">
        <v>730</v>
      </c>
      <c r="E6" s="598" t="s">
        <v>731</v>
      </c>
      <c r="F6" s="629" t="s">
        <v>732</v>
      </c>
      <c r="G6" s="629" t="s">
        <v>733</v>
      </c>
      <c r="H6" s="619" t="s">
        <v>13</v>
      </c>
      <c r="I6" s="581">
        <f>ROW()</f>
        <v>6</v>
      </c>
    </row>
    <row r="7" spans="1:9" ht="15.75" x14ac:dyDescent="0.25">
      <c r="A7" s="632">
        <f>ROW()-$I$6</f>
        <v>1</v>
      </c>
      <c r="B7" s="630"/>
      <c r="C7" s="630"/>
      <c r="D7" s="630"/>
      <c r="E7" s="633"/>
      <c r="F7" s="634"/>
      <c r="G7" s="634"/>
      <c r="H7" s="613"/>
    </row>
    <row r="8" spans="1:9" ht="15.75" x14ac:dyDescent="0.25">
      <c r="A8" s="632">
        <f t="shared" ref="A8:A38" si="0">ROW()-$I$6</f>
        <v>2</v>
      </c>
      <c r="B8" s="630"/>
      <c r="C8" s="630"/>
      <c r="D8" s="630"/>
      <c r="E8" s="633"/>
      <c r="F8" s="634"/>
      <c r="G8" s="634"/>
      <c r="H8" s="613"/>
    </row>
    <row r="9" spans="1:9" ht="15.75" x14ac:dyDescent="0.25">
      <c r="A9" s="632">
        <f t="shared" si="0"/>
        <v>3</v>
      </c>
      <c r="B9" s="630"/>
      <c r="C9" s="630"/>
      <c r="D9" s="630"/>
      <c r="E9" s="633"/>
      <c r="F9" s="634"/>
      <c r="G9" s="634"/>
      <c r="H9" s="613"/>
    </row>
    <row r="10" spans="1:9" ht="15.75" x14ac:dyDescent="0.25">
      <c r="A10" s="632">
        <f t="shared" si="0"/>
        <v>4</v>
      </c>
      <c r="B10" s="630"/>
      <c r="C10" s="630"/>
      <c r="D10" s="630"/>
      <c r="E10" s="633"/>
      <c r="F10" s="634"/>
      <c r="G10" s="634"/>
      <c r="H10" s="613"/>
    </row>
    <row r="11" spans="1:9" ht="15.75" x14ac:dyDescent="0.25">
      <c r="A11" s="632">
        <f t="shared" si="0"/>
        <v>5</v>
      </c>
      <c r="B11" s="630"/>
      <c r="C11" s="630"/>
      <c r="D11" s="630"/>
      <c r="E11" s="633"/>
      <c r="F11" s="634"/>
      <c r="G11" s="634"/>
      <c r="H11" s="613"/>
    </row>
    <row r="12" spans="1:9" ht="15.75" x14ac:dyDescent="0.25">
      <c r="A12" s="632">
        <f t="shared" si="0"/>
        <v>6</v>
      </c>
      <c r="B12" s="630"/>
      <c r="C12" s="630"/>
      <c r="D12" s="630"/>
      <c r="E12" s="633"/>
      <c r="F12" s="634"/>
      <c r="G12" s="634"/>
      <c r="H12" s="613"/>
    </row>
    <row r="13" spans="1:9" ht="15.75" x14ac:dyDescent="0.25">
      <c r="A13" s="632">
        <f t="shared" si="0"/>
        <v>7</v>
      </c>
      <c r="B13" s="630"/>
      <c r="C13" s="630"/>
      <c r="D13" s="630"/>
      <c r="E13" s="633"/>
      <c r="F13" s="634"/>
      <c r="G13" s="634"/>
      <c r="H13" s="613"/>
    </row>
    <row r="14" spans="1:9" ht="15.75" x14ac:dyDescent="0.25">
      <c r="A14" s="632">
        <f t="shared" si="0"/>
        <v>8</v>
      </c>
      <c r="B14" s="630"/>
      <c r="C14" s="630"/>
      <c r="D14" s="630"/>
      <c r="E14" s="633"/>
      <c r="F14" s="634"/>
      <c r="G14" s="634"/>
      <c r="H14" s="613"/>
    </row>
    <row r="15" spans="1:9" ht="15.75" x14ac:dyDescent="0.25">
      <c r="A15" s="632">
        <f t="shared" si="0"/>
        <v>9</v>
      </c>
      <c r="B15" s="630"/>
      <c r="C15" s="630"/>
      <c r="D15" s="630"/>
      <c r="E15" s="633"/>
      <c r="F15" s="634"/>
      <c r="G15" s="634"/>
      <c r="H15" s="613"/>
    </row>
    <row r="16" spans="1:9" ht="15.75" x14ac:dyDescent="0.25">
      <c r="A16" s="632">
        <f t="shared" si="0"/>
        <v>10</v>
      </c>
      <c r="B16" s="630"/>
      <c r="C16" s="630"/>
      <c r="D16" s="630"/>
      <c r="E16" s="633"/>
      <c r="F16" s="634"/>
      <c r="G16" s="634"/>
      <c r="H16" s="613"/>
    </row>
    <row r="17" spans="1:8" ht="15.75" x14ac:dyDescent="0.25">
      <c r="A17" s="632">
        <f t="shared" si="0"/>
        <v>11</v>
      </c>
      <c r="B17" s="630"/>
      <c r="C17" s="630"/>
      <c r="D17" s="630"/>
      <c r="E17" s="633"/>
      <c r="F17" s="634"/>
      <c r="G17" s="634"/>
      <c r="H17" s="613"/>
    </row>
    <row r="18" spans="1:8" ht="15.75" x14ac:dyDescent="0.25">
      <c r="A18" s="632">
        <f t="shared" si="0"/>
        <v>12</v>
      </c>
      <c r="B18" s="630"/>
      <c r="C18" s="630"/>
      <c r="D18" s="630"/>
      <c r="E18" s="633"/>
      <c r="F18" s="634"/>
      <c r="G18" s="634"/>
      <c r="H18" s="613"/>
    </row>
    <row r="19" spans="1:8" ht="15.75" x14ac:dyDescent="0.25">
      <c r="A19" s="632">
        <f t="shared" si="0"/>
        <v>13</v>
      </c>
      <c r="B19" s="630"/>
      <c r="C19" s="630"/>
      <c r="D19" s="630"/>
      <c r="E19" s="633"/>
      <c r="F19" s="634"/>
      <c r="G19" s="634"/>
      <c r="H19" s="613"/>
    </row>
    <row r="20" spans="1:8" ht="15.75" x14ac:dyDescent="0.25">
      <c r="A20" s="632">
        <f t="shared" si="0"/>
        <v>14</v>
      </c>
      <c r="B20" s="630"/>
      <c r="C20" s="630"/>
      <c r="D20" s="630"/>
      <c r="E20" s="633"/>
      <c r="F20" s="634"/>
      <c r="G20" s="634"/>
      <c r="H20" s="613"/>
    </row>
    <row r="21" spans="1:8" ht="15.75" x14ac:dyDescent="0.25">
      <c r="A21" s="632">
        <f t="shared" si="0"/>
        <v>15</v>
      </c>
      <c r="B21" s="630"/>
      <c r="C21" s="630"/>
      <c r="D21" s="630"/>
      <c r="E21" s="633"/>
      <c r="F21" s="634"/>
      <c r="G21" s="634"/>
      <c r="H21" s="613"/>
    </row>
    <row r="22" spans="1:8" ht="15.75" x14ac:dyDescent="0.25">
      <c r="A22" s="632">
        <f t="shared" si="0"/>
        <v>16</v>
      </c>
      <c r="B22" s="630"/>
      <c r="C22" s="630"/>
      <c r="D22" s="630"/>
      <c r="E22" s="633"/>
      <c r="F22" s="634"/>
      <c r="G22" s="634"/>
      <c r="H22" s="613"/>
    </row>
    <row r="23" spans="1:8" ht="15.75" x14ac:dyDescent="0.25">
      <c r="A23" s="632">
        <f t="shared" si="0"/>
        <v>17</v>
      </c>
      <c r="B23" s="630"/>
      <c r="C23" s="630"/>
      <c r="D23" s="630"/>
      <c r="E23" s="633"/>
      <c r="F23" s="634"/>
      <c r="G23" s="634"/>
      <c r="H23" s="613"/>
    </row>
    <row r="24" spans="1:8" ht="15.75" x14ac:dyDescent="0.25">
      <c r="A24" s="632">
        <f t="shared" si="0"/>
        <v>18</v>
      </c>
      <c r="B24" s="630"/>
      <c r="C24" s="630"/>
      <c r="D24" s="630"/>
      <c r="E24" s="633"/>
      <c r="F24" s="634"/>
      <c r="G24" s="634"/>
      <c r="H24" s="613"/>
    </row>
    <row r="25" spans="1:8" ht="15.75" x14ac:dyDescent="0.25">
      <c r="A25" s="632">
        <f t="shared" si="0"/>
        <v>19</v>
      </c>
      <c r="B25" s="630"/>
      <c r="C25" s="630"/>
      <c r="D25" s="630"/>
      <c r="E25" s="633"/>
      <c r="F25" s="634"/>
      <c r="G25" s="634"/>
      <c r="H25" s="613"/>
    </row>
    <row r="26" spans="1:8" ht="15.75" x14ac:dyDescent="0.25">
      <c r="A26" s="632">
        <f t="shared" si="0"/>
        <v>20</v>
      </c>
      <c r="B26" s="630"/>
      <c r="C26" s="630"/>
      <c r="D26" s="630"/>
      <c r="E26" s="633"/>
      <c r="F26" s="634"/>
      <c r="G26" s="634"/>
      <c r="H26" s="613"/>
    </row>
    <row r="27" spans="1:8" ht="15.75" x14ac:dyDescent="0.25">
      <c r="A27" s="632">
        <f t="shared" si="0"/>
        <v>21</v>
      </c>
      <c r="B27" s="630"/>
      <c r="C27" s="630"/>
      <c r="D27" s="630"/>
      <c r="E27" s="633"/>
      <c r="F27" s="634"/>
      <c r="G27" s="634"/>
      <c r="H27" s="613"/>
    </row>
    <row r="28" spans="1:8" ht="15.75" x14ac:dyDescent="0.25">
      <c r="A28" s="632">
        <f t="shared" si="0"/>
        <v>22</v>
      </c>
      <c r="B28" s="630"/>
      <c r="C28" s="630"/>
      <c r="D28" s="630"/>
      <c r="E28" s="633"/>
      <c r="F28" s="634"/>
      <c r="G28" s="634"/>
      <c r="H28" s="613"/>
    </row>
    <row r="29" spans="1:8" ht="15.75" x14ac:dyDescent="0.25">
      <c r="A29" s="632">
        <f t="shared" si="0"/>
        <v>23</v>
      </c>
      <c r="B29" s="630"/>
      <c r="C29" s="630"/>
      <c r="D29" s="630"/>
      <c r="E29" s="633"/>
      <c r="F29" s="634"/>
      <c r="G29" s="634"/>
      <c r="H29" s="613"/>
    </row>
    <row r="30" spans="1:8" ht="15.75" x14ac:dyDescent="0.25">
      <c r="A30" s="632">
        <f t="shared" si="0"/>
        <v>24</v>
      </c>
      <c r="B30" s="630"/>
      <c r="C30" s="630"/>
      <c r="D30" s="630"/>
      <c r="E30" s="633"/>
      <c r="F30" s="634"/>
      <c r="G30" s="634"/>
      <c r="H30" s="613"/>
    </row>
    <row r="31" spans="1:8" ht="15.75" x14ac:dyDescent="0.25">
      <c r="A31" s="632">
        <f t="shared" si="0"/>
        <v>25</v>
      </c>
      <c r="B31" s="630"/>
      <c r="C31" s="630"/>
      <c r="D31" s="630"/>
      <c r="E31" s="633"/>
      <c r="F31" s="634"/>
      <c r="G31" s="634"/>
      <c r="H31" s="613"/>
    </row>
    <row r="32" spans="1:8" ht="15.75" x14ac:dyDescent="0.25">
      <c r="A32" s="632">
        <f t="shared" si="0"/>
        <v>26</v>
      </c>
      <c r="B32" s="630"/>
      <c r="C32" s="630"/>
      <c r="D32" s="630"/>
      <c r="E32" s="633"/>
      <c r="F32" s="634"/>
      <c r="G32" s="634"/>
      <c r="H32" s="613"/>
    </row>
    <row r="33" spans="1:8" ht="15.75" x14ac:dyDescent="0.25">
      <c r="A33" s="632">
        <f t="shared" si="0"/>
        <v>27</v>
      </c>
      <c r="B33" s="630"/>
      <c r="C33" s="630"/>
      <c r="D33" s="630"/>
      <c r="E33" s="633"/>
      <c r="F33" s="634"/>
      <c r="G33" s="634"/>
      <c r="H33" s="613"/>
    </row>
    <row r="34" spans="1:8" ht="15.75" x14ac:dyDescent="0.25">
      <c r="A34" s="632">
        <f t="shared" si="0"/>
        <v>28</v>
      </c>
      <c r="B34" s="630"/>
      <c r="C34" s="630"/>
      <c r="D34" s="630"/>
      <c r="E34" s="633"/>
      <c r="F34" s="634"/>
      <c r="G34" s="634"/>
      <c r="H34" s="613"/>
    </row>
    <row r="35" spans="1:8" ht="15.75" x14ac:dyDescent="0.25">
      <c r="A35" s="632">
        <f t="shared" si="0"/>
        <v>29</v>
      </c>
      <c r="B35" s="630"/>
      <c r="C35" s="630"/>
      <c r="D35" s="630"/>
      <c r="E35" s="633"/>
      <c r="F35" s="634"/>
      <c r="G35" s="634"/>
      <c r="H35" s="613"/>
    </row>
    <row r="36" spans="1:8" ht="15.75" x14ac:dyDescent="0.25">
      <c r="A36" s="632">
        <f t="shared" si="0"/>
        <v>30</v>
      </c>
      <c r="B36" s="630"/>
      <c r="C36" s="630"/>
      <c r="D36" s="630"/>
      <c r="E36" s="633"/>
      <c r="F36" s="634"/>
      <c r="G36" s="634"/>
      <c r="H36" s="613"/>
    </row>
    <row r="37" spans="1:8" ht="15.75" x14ac:dyDescent="0.25">
      <c r="A37" s="632">
        <f t="shared" si="0"/>
        <v>31</v>
      </c>
      <c r="B37" s="630"/>
      <c r="C37" s="630"/>
      <c r="D37" s="630"/>
      <c r="E37" s="633"/>
      <c r="F37" s="634"/>
      <c r="G37" s="634"/>
      <c r="H37" s="613"/>
    </row>
    <row r="38" spans="1:8" ht="15.75" x14ac:dyDescent="0.25">
      <c r="A38" s="632">
        <f t="shared" si="0"/>
        <v>32</v>
      </c>
      <c r="B38" s="630"/>
      <c r="C38" s="630"/>
      <c r="D38" s="630"/>
      <c r="E38" s="633"/>
      <c r="F38" s="634"/>
      <c r="G38" s="634"/>
      <c r="H38" s="613"/>
    </row>
  </sheetData>
  <mergeCells count="5">
    <mergeCell ref="A1:H1"/>
    <mergeCell ref="A2:H2"/>
    <mergeCell ref="A3:H3"/>
    <mergeCell ref="A4:H4"/>
    <mergeCell ref="A5:H5"/>
  </mergeCells>
  <printOptions horizontalCentered="1"/>
  <pageMargins left="0" right="0" top="0" bottom="0.27559055118110237" header="0" footer="0"/>
  <pageSetup paperSize="9" scale="85" orientation="landscape" r:id="rId1"/>
  <headerFooter>
    <oddFooter xml:space="preserve">&amp;L&amp;"Garamond,Regular"&amp;10FO-PPC-000-00
&amp;Z&amp;F&amp;R&amp;"Garamond,Bold"&amp;10&amp;P / &amp;N
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BE64D-3DB2-4B96-81E7-DD75272212B9}">
  <sheetPr>
    <tabColor rgb="FF7030A0"/>
  </sheetPr>
  <dimension ref="A1:L19"/>
  <sheetViews>
    <sheetView rightToLeft="1" zoomScaleNormal="100" workbookViewId="0">
      <selection activeCell="E1" sqref="E1:J1"/>
    </sheetView>
  </sheetViews>
  <sheetFormatPr defaultRowHeight="15" x14ac:dyDescent="0.25"/>
  <cols>
    <col min="1" max="1" width="2.5703125" style="16" bestFit="1" customWidth="1"/>
    <col min="2" max="2" width="8.140625" style="16" bestFit="1" customWidth="1"/>
    <col min="3" max="3" width="6.140625" style="16" bestFit="1" customWidth="1"/>
    <col min="4" max="4" width="11.85546875" style="16" bestFit="1" customWidth="1"/>
    <col min="5" max="5" width="14" style="16" bestFit="1" customWidth="1"/>
    <col min="6" max="6" width="11.85546875" style="16" bestFit="1" customWidth="1"/>
    <col min="7" max="7" width="19.140625" style="16" bestFit="1" customWidth="1"/>
    <col min="8" max="8" width="39.85546875" style="16" bestFit="1" customWidth="1"/>
    <col min="9" max="9" width="5" style="16" bestFit="1" customWidth="1"/>
    <col min="10" max="10" width="2" style="16" bestFit="1" customWidth="1"/>
    <col min="11" max="11" width="3" style="16" bestFit="1" customWidth="1"/>
    <col min="12" max="12" width="8" style="16" bestFit="1" customWidth="1"/>
    <col min="13" max="16384" width="9.140625" style="16"/>
  </cols>
  <sheetData>
    <row r="1" spans="1:12" x14ac:dyDescent="0.25">
      <c r="A1" s="636">
        <v>1</v>
      </c>
      <c r="B1" s="637" t="s">
        <v>734</v>
      </c>
      <c r="C1" s="638" t="s">
        <v>735</v>
      </c>
      <c r="D1" s="639">
        <f ca="1">TODAY()</f>
        <v>45173</v>
      </c>
      <c r="E1" s="640" t="str">
        <f ca="1">IF(D1=0,0,INT((D1-7385)/365.25)+1299&amp;"/"&amp;IF(MOD(IF(INT(MOD((D1-7385)*100,36525)/100)&lt;186,INT(INT(MOD((D1-7385)*100,36525)/100)/31),IF(MOD(
INT((D1-7385)/365.25),4)=0,INT((INT(MOD((D1-7385)*100,36525)/100)-186)/30)+6,IF(INT(MOD((D1-7385)*100,36525)/100)&lt;336,INT((INT(MOD((D1-7385)*100,36525)/100)-186)/30)+6,INT((INT(MOD((D1-7385)*100,36525)/100)-336)/29)+11))),12)+1&lt;10,"0"&amp;MOD(IF(INT(MOD((D1-7385)*100,36525)/100)&lt;186,INT(INT(MOD((D1-7385)*100,36525)/100)/31),IF(MOD(
INT((D1-7385)/365.25),4)=0,INT((INT(MOD((D1-7385)*100,36525)/100)-186)/30)+6,IF(INT(MOD((D1-7385)*100,36525)/100)&lt;336,INT((INT(MOD((D1-7385)*100,36525)/100)-186)/30)+6,INT((INT(MOD((D1-7385)*100,36525)/100)-336)/29)+11))),12)+1,MOD(IF(INT(MOD((D1-7385)*100,36525)/100)&lt;186,INT(INT(MOD((D1-7385)*100,36525)/100)/31),IF(MOD(
INT((D1-7385)/365.25),4)=0,INT((INT(MOD((D1-7385)*100,36525)/100)-186)/30)+6,IF(INT(MOD((D1-7385)*100,36525)/100)&lt;336,INT((INT(MOD((D1-7385)*100,36525)/100)-186)/30)+6,INT((INT(MOD((D1-7385)*100,36525)/100)-336)/29)+11))),12)+1)&amp;"/"&amp;IF(IF(INT(MOD((D1-7385)*100,36525)/100)&lt;186,MOD(INT(MOD((D1-7385)*100,36525)/100),31)+1,IF(MOD(INT((D1-7385)/365.25),4)=0,MOD(INT(MOD((D1-7385)*100,36525)/100)-186,30)+1,IF(INT(MOD((D1-7385)*100,36525)/100)&lt;336,MOD(INT(MOD((D1-7385)*100,36525)/100)-186,30)+1,MOD(INT(MOD((D1-7385)*100,36525)/100)-336,29)+1)))&lt;10,"0"&amp;IF(INT(MOD((D1-7385)*100,36525)/100)&lt;186,MOD(INT(MOD((D1-7385)*100,36525)/100),31)+1,IF(MOD(INT((D1-7385)/365.25),4)=0,MOD(INT(MOD((D1-7385)*100,36525)/100)-186,30)+1,IF(INT(MOD((D1-7385)*100,36525)/100)&lt;336,MOD(INT(MOD((D1-7385)*100,36525)/100)-186,30)+1,MOD(INT(MOD((D1-7385)*100,36525)/100)-336,29)+1))),IF(INT(MOD((D1-7385)*100,36525)/100)&lt;186,MOD(INT(MOD((D1-7385)*100,36525)/100),31)+1,IF(MOD(INT((D1-7385)/365.25),4)=0,MOD(INT(MOD((D1-7385)*100,36525)/100)-186,30)+1,IF(INT(MOD((D1-7385)*100,36525)/100)&lt;336,MOD(INT(MOD((D1-7385)*100,36525)/100)-186,30)+1,MOD(INT(MOD((D1-7385)*100,36525)/100)-336,29)+1)))))</f>
        <v>1402/06/13</v>
      </c>
      <c r="F1" s="640" t="str">
        <f ca="1">IF(D1=0,0,INT((D1-7385)/365.25)+1299&amp;"/"&amp;IF(MOD(IF(INT(MOD((D1-7385)*100,36525)/100)&lt;186,INT(INT(MOD((D1-7385)*100,36525)/100)/31),IF(MOD(
INT((D1-7385)/365.25),4)=0,INT((INT(MOD((D1-7385)*100,36525)/100)-186)/30)+6,IF(INT(MOD((D1-7385)*100,36525)/100)&lt;336,INT((INT(MOD((D1-7385)*100,36525)/100)-186)/30)+6,INT((INT(MOD((D1-7385)*100,36525)/100)-336)/29)+11))),12)+1&lt;10,"0"&amp;MOD(IF(INT(MOD((D1-7385)*100,36525)/100)&lt;186,INT(INT(MOD((D1-7385)*100,36525)/100)/31),IF(MOD(
INT((D1-7385)/365.25),4)=0,INT((INT(MOD((D1-7385)*100,36525)/100)-186)/30)+6,IF(INT(MOD((D1-7385)*100,36525)/100)&lt;336,INT((INT(MOD((D1-7385)*100,36525)/100)-186)/30)+6,INT((INT(MOD((D1-7385)*100,36525)/100)-336)/29)+11))),12)+1,MOD(IF(INT(MOD((D1-7385)*100,36525)/100)&lt;186,INT(INT(MOD((D1-7385)*100,36525)/100)/31),IF(MOD(
INT((D1-7385)/365.25),4)=0,INT((INT(MOD((D1-7385)*100,36525)/100)-186)/30)+6,IF(INT(MOD((D1-7385)*100,36525)/100)&lt;336,INT((INT(MOD((D1-7385)*100,36525)/100)-186)/30)+6,INT((INT(MOD((D1-7385)*100,36525)/100)-336)/29)+11))),12)+1)&amp;"/"&amp;IF(IF(INT(MOD((D1-7385)*100,36525)/100)&lt;186,MOD(INT(MOD((D1-7385)*100,36525)/100),31)+1,IF(MOD(INT((D1-7385)/365.25),4)=0,MOD(INT(MOD((D1-7385)*100,36525)/100)-186,30)+1,IF(INT(MOD((D1-7385)*100,36525)/100)&lt;336,MOD(INT(MOD((D1-7385)*100,36525)/100)-186,30)+1,MOD(INT(MOD((D1-7385)*100,36525)/100)-336,29)+1)))&lt;10,"0"&amp;IF(INT(MOD((D1-7385)*100,36525)/100)&lt;186,MOD(INT(MOD((D1-7385)*100,36525)/100),31)+1,IF(MOD(INT((D1-7385)/365.25),4)=0,MOD(INT(MOD((D1-7385)*100,36525)/100)-186,30)+1,IF(INT(MOD((D1-7385)*100,36525)/100)&lt;336,MOD(INT(MOD((D1-7385)*100,36525)/100)-186,30)+1,MOD(INT(MOD((D1-7385)*100,36525)/100)-336,29)+1))),IF(INT(MOD((D1-7385)*100,36525)/100)&lt;186,MOD(INT(MOD((D1-7385)*100,36525)/100),31)+1,IF(MOD(INT((D1-7385)/365.25),4)=0,MOD(INT(MOD((D1-7385)*100,36525)/100)-186,30)+1,IF(INT(MOD((D1-7385)*100,36525)/100)&lt;336,MOD(INT(MOD((D1-7385)*100,36525)/100)-186,30)+1,MOD(INT(MOD((D1-7385)*100,36525)/100)-336,29)+1)))))</f>
        <v>1402/06/13</v>
      </c>
    </row>
    <row r="2" spans="1:12" ht="15.75" x14ac:dyDescent="0.25">
      <c r="A2" s="641">
        <v>2</v>
      </c>
      <c r="B2" s="642" t="s">
        <v>736</v>
      </c>
      <c r="C2" s="643" t="s">
        <v>737</v>
      </c>
      <c r="D2" s="640" t="str">
        <f ca="1">IF(D1=0,0,INT((D1-7385)/365.25)+1299&amp;"/"&amp;IF(MOD(IF(INT(MOD((D1-7385)*100,36525)/100)&lt;186,INT(INT(MOD((D1-7385)*100,36525)/100)/31),IF(MOD(
INT((D1-7385)/365.25),4)=0,INT((INT(MOD((D1-7385)*100,36525)/100)-186)/30)+6,IF(INT(MOD((D1-7385)*100,36525)/100)&lt;336,INT((INT(MOD((D1-7385)*100,36525)/100)-186)/30)+6,INT((INT(MOD((D1-7385)*100,36525)/100)-336)/29)+11))),12)+1&lt;10,"0"&amp;MOD(IF(INT(MOD((D1-7385)*100,36525)/100)&lt;186,INT(INT(MOD((D1-7385)*100,36525)/100)/31),IF(MOD(
INT((D1-7385)/365.25),4)=0,INT((INT(MOD((D1-7385)*100,36525)/100)-186)/30)+6,IF(INT(MOD((D1-7385)*100,36525)/100)&lt;336,INT((INT(MOD((D1-7385)*100,36525)/100)-186)/30)+6,INT((INT(MOD((D1-7385)*100,36525)/100)-336)/29)+11))),12)+1,MOD(IF(INT(MOD((D1-7385)*100,36525)/100)&lt;186,INT(INT(MOD((D1-7385)*100,36525)/100)/31),IF(MOD(
INT((D1-7385)/365.25),4)=0,INT((INT(MOD((D1-7385)*100,36525)/100)-186)/30)+6,IF(INT(MOD((D1-7385)*100,36525)/100)&lt;336,INT((INT(MOD((D1-7385)*100,36525)/100)-186)/30)+6,INT((INT(MOD((D1-7385)*100,36525)/100)-336)/29)+11))),12)+1)&amp;"/"&amp;IF(IF(INT(MOD((D1-7385)*100,36525)/100)&lt;186,MOD(INT(MOD((D1-7385)*100,36525)/100),31)+1,IF(MOD(INT((D1-7385)/365.25),4)=0,MOD(INT(MOD((D1-7385)*100,36525)/100)-186,30)+1,IF(INT(MOD((D1-7385)*100,36525)/100)&lt;336,MOD(INT(MOD((D1-7385)*100,36525)/100)-186,30)+1,MOD(INT(MOD((D1-7385)*100,36525)/100)-336,29)+1)))&lt;10,"0"&amp;IF(INT(MOD((D1-7385)*100,36525)/100)&lt;186,MOD(INT(MOD((D1-7385)*100,36525)/100),31)+1,IF(MOD(INT((D1-7385)/365.25),4)=0,MOD(INT(MOD((D1-7385)*100,36525)/100)-186,30)+1,IF(INT(MOD((D1-7385)*100,36525)/100)&lt;336,MOD(INT(MOD((D1-7385)*100,36525)/100)-186,30)+1,MOD(INT(MOD((D1-7385)*100,36525)/100)-336,29)+1))),IF(INT(MOD((D1-7385)*100,36525)/100)&lt;186,MOD(INT(MOD((D1-7385)*100,36525)/100),31)+1,IF(MOD(INT((D1-7385)/365.25),4)=0,MOD(INT(MOD((D1-7385)*100,36525)/100)-186,30)+1,IF(INT(MOD((D1-7385)*100,36525)/100)&lt;336,MOD(INT(MOD((D1-7385)*100,36525)/100)-186,30)+1,MOD(INT(MOD((D1-7385)*100,36525)/100)-336,29)+1)))))</f>
        <v>1402/06/13</v>
      </c>
      <c r="E2" s="644">
        <f ca="1">IF(D2=0,0,ROUNDDOWN((LEFT(D2,4)-1279)*365.25+79.75,0)+IF(LEFT(RIGHT(D2,5),2)&lt;"07",31*(LEFT(RIGHT(D2,5),2)-1),186+30*(LEFT(RIGHT(D2,5),2)-7))+RIGHT(D2,2))</f>
        <v>45173</v>
      </c>
      <c r="F2" s="645">
        <f ca="1">IF(D2=0,0,ROUNDDOWN((LEFT(D2,4)-1279)*365.25+79.75,0)+IF(LEFT(RIGHT(D2,5),2)&lt;"07",31*(LEFT(RIGHT(D2,5),2)-1),186+30*(LEFT(RIGHT(D2,5),2)-7))+RIGHT(D2,2))</f>
        <v>45173</v>
      </c>
      <c r="G2" s="646" t="str">
        <f ca="1">VLOOKUP(WEEKDAY(F2),$A$1:$C$7,2)&amp;" "&amp;YEAR(F2)&amp;"/"&amp;IF(MONTH(F2)&lt;10,"0"&amp;MONTH(F2),MONTH(F2))&amp;"/"&amp;IF(DAY(F2)&lt;10,"0"&amp;DAY(F2),DAY(F2))</f>
        <v>Monday 2023/09/04</v>
      </c>
      <c r="H2" s="646" t="str">
        <f ca="1">"PLAN DATE: "&amp;VLOOKUP(WEEKDAY(F2),$A$1:$C$7,2)&amp;", "&amp;DAY(F2)&amp;", "&amp;VLOOKUP(MONTH(F2),$A$8:$C$19,2)&amp;", "&amp;YEAR(F2)</f>
        <v>PLAN DATE: Monday, 4, September, 2023</v>
      </c>
      <c r="I2" s="646">
        <f ca="1">YEAR(F2)</f>
        <v>2023</v>
      </c>
      <c r="J2" s="646">
        <f ca="1">MONTH(F2)</f>
        <v>9</v>
      </c>
      <c r="K2" s="646">
        <f ca="1">DAY(F2)</f>
        <v>4</v>
      </c>
      <c r="L2" s="646" t="str">
        <f ca="1">VLOOKUP(WEEKDAY(F2),$A$1:$C$7,2)</f>
        <v>Monday</v>
      </c>
    </row>
    <row r="3" spans="1:12" ht="15.75" x14ac:dyDescent="0.25">
      <c r="A3" s="641">
        <v>3</v>
      </c>
      <c r="B3" s="642" t="s">
        <v>738</v>
      </c>
      <c r="C3" s="643" t="s">
        <v>739</v>
      </c>
      <c r="D3" s="640" t="str">
        <f ca="1">IF(D1=0,0,INT((D1-7385)/365.25)+1299&amp;"/"&amp;IF(MOD(IF(INT(MOD((D1-7385)*100,36525)/100)&lt;186,INT(INT(MOD((D1-7385)*100,36525)/100)/31),IF(MOD(
INT((D1-7385)/365.25),4)=0,INT((INT(MOD((D1-7385)*100,36525)/100)-186)/30)+6,IF(INT(MOD((D1-7385)*100,36525)/100)&lt;336,INT((INT(MOD((D1-7385)*100,36525)/100)-186)/30)+6,INT((INT(MOD((D1-7385)*100,36525)/100)-336)/29)+11))),12)+1&lt;10,"0"&amp;MOD(IF(INT(MOD((D1-7385)*100,36525)/100)&lt;186,INT(INT(MOD((D1-7385)*100,36525)/100)/31),IF(MOD(
INT((D1-7385)/365.25),4)=0,INT((INT(MOD((D1-7385)*100,36525)/100)-186)/30)+6,IF(INT(MOD((D1-7385)*100,36525)/100)&lt;336,INT((INT(MOD((D1-7385)*100,36525)/100)-186)/30)+6,INT((INT(MOD((D1-7385)*100,36525)/100)-336)/29)+11))),12)+1,MOD(IF(INT(MOD((D1-7385)*100,36525)/100)&lt;186,INT(INT(MOD((D1-7385)*100,36525)/100)/31),IF(MOD(
INT((D1-7385)/365.25),4)=0,INT((INT(MOD((D1-7385)*100,36525)/100)-186)/30)+6,IF(INT(MOD((D1-7385)*100,36525)/100)&lt;336,INT((INT(MOD((D1-7385)*100,36525)/100)-186)/30)+6,INT((INT(MOD((D1-7385)*100,36525)/100)-336)/29)+11))),12)+1)&amp;"/"&amp;IF(IF(INT(MOD((D1-7385)*100,36525)/100)&lt;186,MOD(INT(MOD((D1-7385)*100,36525)/100),31)+1,IF(MOD(INT((D1-7385)/365.25),4)=0,MOD(INT(MOD((D1-7385)*100,36525)/100)-186,30)+1,IF(INT(MOD((D1-7385)*100,36525)/100)&lt;336,MOD(INT(MOD((D1-7385)*100,36525)/100)-186,30)+1,MOD(INT(MOD((D1-7385)*100,36525)/100)-336,29)+1)))&lt;10,"0"&amp;IF(INT(MOD((D1-7385)*100,36525)/100)&lt;186,MOD(INT(MOD((D1-7385)*100,36525)/100),31)+1,IF(MOD(INT((D1-7385)/365.25),4)=0,MOD(INT(MOD((D1-7385)*100,36525)/100)-186,30)+1,IF(INT(MOD((D1-7385)*100,36525)/100)&lt;336,MOD(INT(MOD((D1-7385)*100,36525)/100)-186,30)+1,MOD(INT(MOD((D1-7385)*100,36525)/100)-336,29)+1))),IF(INT(MOD((D1-7385)*100,36525)/100)&lt;186,MOD(INT(MOD((D1-7385)*100,36525)/100),31)+1,IF(MOD(INT((D1-7385)/365.25),4)=0,MOD(INT(MOD((D1-7385)*100,36525)/100)-186,30)+1,IF(INT(MOD((D1-7385)*100,36525)/100)&lt;336,MOD(INT(MOD((D1-7385)*100,36525)/100)-186,30)+1,MOD(INT(MOD((D1-7385)*100,36525)/100)-336,29)+1)))))</f>
        <v>1402/06/13</v>
      </c>
      <c r="E3" s="581"/>
      <c r="F3" s="581"/>
      <c r="G3" s="581"/>
      <c r="H3" s="581"/>
      <c r="I3" s="581"/>
      <c r="J3" s="581"/>
      <c r="K3" s="581"/>
    </row>
    <row r="4" spans="1:12" ht="15.75" x14ac:dyDescent="0.25">
      <c r="A4" s="641">
        <v>4</v>
      </c>
      <c r="B4" s="642" t="s">
        <v>740</v>
      </c>
      <c r="C4" s="643" t="s">
        <v>741</v>
      </c>
      <c r="D4" s="644">
        <f ca="1">IF(D3=0,0,ROUNDDOWN((LEFT(D3,4)-1279)*365.25+79.75,0)+IF(LEFT(RIGHT(D3,5),2)&lt;"07",31*(LEFT(RIGHT(D3,5),2)-1),186+30*(LEFT(RIGHT(D3,5),2)-7))+RIGHT(D3,2))</f>
        <v>45173</v>
      </c>
      <c r="E4" s="639"/>
      <c r="F4" s="639"/>
      <c r="G4" s="581"/>
    </row>
    <row r="5" spans="1:12" ht="18" x14ac:dyDescent="0.25">
      <c r="A5" s="641">
        <v>5</v>
      </c>
      <c r="B5" s="642" t="s">
        <v>742</v>
      </c>
      <c r="C5" s="643" t="s">
        <v>743</v>
      </c>
      <c r="D5" s="644">
        <f ca="1">IF(D3=0,0,ROUNDDOWN((LEFT(D3,4)-1279)*365.25+79.75,0)+IF(LEFT(RIGHT(D3,5),2)&lt;"07",31*(LEFT(RIGHT(D3,5),2)-1),186+30*(LEFT(RIGHT(D3,5),2)-7))+RIGHT(D3,2))</f>
        <v>45173</v>
      </c>
      <c r="E5" s="647" t="str">
        <f ca="1">IF(D5=0,0,INT((D5-7385)/365.25)+1299&amp;"/"&amp;IF(MOD(IF(INT(MOD((D5-7385)*100,36525)/100)&lt;186,INT(INT(MOD((D5-7385)*100,36525)/100)/31),IF(MOD(
INT((D5-7385)/365.25),4)=0,INT((INT(MOD((D5-7385)*100,36525)/100)-186)/30)+6,IF(INT(MOD((D5-7385)*100,36525)/100)&lt;336,INT((INT(MOD((D5-7385)*100,36525)/100)-186)/30)+6,INT((INT(MOD((D5-7385)*100,36525)/100)-336)/29)+11))),12)+1&lt;10,"0"&amp;MOD(IF(INT(MOD((D5-7385)*100,36525)/100)&lt;186,INT(INT(MOD((D5-7385)*100,36525)/100)/31),IF(MOD(
INT((D5-7385)/365.25),4)=0,INT((INT(MOD((D5-7385)*100,36525)/100)-186)/30)+6,IF(INT(MOD((D5-7385)*100,36525)/100)&lt;336,INT((INT(MOD((D5-7385)*100,36525)/100)-186)/30)+6,INT((INT(MOD((D5-7385)*100,36525)/100)-336)/29)+11))),12)+1,MOD(IF(INT(MOD((D5-7385)*100,36525)/100)&lt;186,INT(INT(MOD((D5-7385)*100,36525)/100)/31),IF(MOD(
INT((D5-7385)/365.25),4)=0,INT((INT(MOD((D5-7385)*100,36525)/100)-186)/30)+6,IF(INT(MOD((D5-7385)*100,36525)/100)&lt;336,INT((INT(MOD((D5-7385)*100,36525)/100)-186)/30)+6,INT((INT(MOD((D5-7385)*100,36525)/100)-336)/29)+11))),12)+1)&amp;"/"&amp;IF(IF(INT(MOD((D5-7385)*100,36525)/100)&lt;186,MOD(INT(MOD((D5-7385)*100,36525)/100),31)+1,IF(MOD(INT((D5-7385)/365.25),4)=0,MOD(INT(MOD((D5-7385)*100,36525)/100)-186,30)+1,IF(INT(MOD((D5-7385)*100,36525)/100)&lt;336,MOD(INT(MOD((D5-7385)*100,36525)/100)-186,30)+1,MOD(INT(MOD((D5-7385)*100,36525)/100)-336,29)+1)))&lt;10,"0"&amp;IF(INT(MOD((D5-7385)*100,36525)/100)&lt;186,MOD(INT(MOD((D5-7385)*100,36525)/100),31)+1,IF(MOD(INT((D5-7385)/365.25),4)=0,MOD(INT(MOD((D5-7385)*100,36525)/100)-186,30)+1,IF(INT(MOD((D5-7385)*100,36525)/100)&lt;336,MOD(INT(MOD((D5-7385)*100,36525)/100)-186,30)+1,MOD(INT(MOD((D5-7385)*100,36525)/100)-336,29)+1))),IF(INT(MOD((D5-7385)*100,36525)/100)&lt;186,MOD(INT(MOD((D5-7385)*100,36525)/100),31)+1,IF(MOD(INT((D5-7385)/365.25),4)=0,MOD(INT(MOD((D5-7385)*100,36525)/100)-186,30)+1,IF(INT(MOD((D5-7385)*100,36525)/100)&lt;336,MOD(INT(MOD((D5-7385)*100,36525)/100)-186,30)+1,MOD(INT(MOD((D5-7385)*100,36525)/100)-336,29)+1))))&amp;" "&amp;VLOOKUP(WEEKDAY(D5),$A$1:$C$7,3))</f>
        <v>1402/06/13 دوشنبه</v>
      </c>
      <c r="F5" s="639"/>
      <c r="G5" s="581"/>
    </row>
    <row r="6" spans="1:12" ht="15.75" x14ac:dyDescent="0.25">
      <c r="A6" s="641">
        <v>6</v>
      </c>
      <c r="B6" s="642" t="s">
        <v>744</v>
      </c>
      <c r="C6" s="643" t="s">
        <v>745</v>
      </c>
      <c r="E6" s="16" t="s">
        <v>746</v>
      </c>
      <c r="F6" s="644">
        <f t="shared" ref="F6:F7" si="0">IF(E6=0,0,ROUNDDOWN((LEFT(E6,4)-1279)*365.25+79.75,0)+IF(LEFT(RIGHT(E6,5),2)&lt;"07",31*(LEFT(RIGHT(E6,5),2)-1),186+30*(LEFT(RIGHT(E6,5),2)-7))+RIGHT(E6,2))</f>
        <v>28897</v>
      </c>
    </row>
    <row r="7" spans="1:12" ht="15.75" x14ac:dyDescent="0.25">
      <c r="A7" s="648">
        <v>7</v>
      </c>
      <c r="B7" s="649" t="s">
        <v>747</v>
      </c>
      <c r="C7" s="650" t="s">
        <v>748</v>
      </c>
      <c r="E7" s="16" t="s">
        <v>749</v>
      </c>
      <c r="F7" s="644">
        <f t="shared" si="0"/>
        <v>44567</v>
      </c>
    </row>
    <row r="8" spans="1:12" ht="15.75" x14ac:dyDescent="0.25">
      <c r="A8" s="636">
        <v>1</v>
      </c>
      <c r="B8" s="637" t="s">
        <v>750</v>
      </c>
      <c r="C8" s="651" t="s">
        <v>751</v>
      </c>
      <c r="F8" s="16">
        <f>F7-F6</f>
        <v>15670</v>
      </c>
    </row>
    <row r="9" spans="1:12" ht="15.75" x14ac:dyDescent="0.25">
      <c r="A9" s="641">
        <v>2</v>
      </c>
      <c r="B9" s="642" t="s">
        <v>752</v>
      </c>
      <c r="C9" s="643" t="s">
        <v>753</v>
      </c>
    </row>
    <row r="10" spans="1:12" ht="15.75" x14ac:dyDescent="0.25">
      <c r="A10" s="641">
        <v>3</v>
      </c>
      <c r="B10" s="642" t="s">
        <v>754</v>
      </c>
      <c r="C10" s="643" t="s">
        <v>755</v>
      </c>
    </row>
    <row r="11" spans="1:12" ht="15.75" x14ac:dyDescent="0.25">
      <c r="A11" s="641">
        <v>4</v>
      </c>
      <c r="B11" s="642" t="s">
        <v>756</v>
      </c>
      <c r="C11" s="643" t="s">
        <v>757</v>
      </c>
    </row>
    <row r="12" spans="1:12" ht="15.75" x14ac:dyDescent="0.25">
      <c r="A12" s="641">
        <v>5</v>
      </c>
      <c r="B12" s="642" t="s">
        <v>758</v>
      </c>
      <c r="C12" s="643" t="s">
        <v>759</v>
      </c>
    </row>
    <row r="13" spans="1:12" ht="15.75" x14ac:dyDescent="0.25">
      <c r="A13" s="641">
        <v>6</v>
      </c>
      <c r="B13" s="642" t="s">
        <v>760</v>
      </c>
      <c r="C13" s="643" t="s">
        <v>761</v>
      </c>
    </row>
    <row r="14" spans="1:12" ht="15.75" x14ac:dyDescent="0.25">
      <c r="A14" s="641">
        <v>7</v>
      </c>
      <c r="B14" s="642" t="s">
        <v>762</v>
      </c>
      <c r="C14" s="643" t="s">
        <v>763</v>
      </c>
    </row>
    <row r="15" spans="1:12" ht="15.75" x14ac:dyDescent="0.25">
      <c r="A15" s="641">
        <v>8</v>
      </c>
      <c r="B15" s="642" t="s">
        <v>764</v>
      </c>
      <c r="C15" s="643" t="s">
        <v>765</v>
      </c>
    </row>
    <row r="16" spans="1:12" ht="15.75" x14ac:dyDescent="0.25">
      <c r="A16" s="641">
        <v>9</v>
      </c>
      <c r="B16" s="642" t="s">
        <v>766</v>
      </c>
      <c r="C16" s="643" t="s">
        <v>767</v>
      </c>
    </row>
    <row r="17" spans="1:3" ht="15.75" x14ac:dyDescent="0.25">
      <c r="A17" s="641">
        <v>10</v>
      </c>
      <c r="B17" s="642" t="s">
        <v>768</v>
      </c>
      <c r="C17" s="643" t="s">
        <v>769</v>
      </c>
    </row>
    <row r="18" spans="1:3" ht="15.75" x14ac:dyDescent="0.25">
      <c r="A18" s="641">
        <v>11</v>
      </c>
      <c r="B18" s="642" t="s">
        <v>770</v>
      </c>
      <c r="C18" s="643" t="s">
        <v>771</v>
      </c>
    </row>
    <row r="19" spans="1:3" ht="15.75" x14ac:dyDescent="0.25">
      <c r="A19" s="648">
        <v>12</v>
      </c>
      <c r="B19" s="649" t="s">
        <v>772</v>
      </c>
      <c r="C19" s="650" t="s">
        <v>773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16</vt:i4>
      </vt:variant>
    </vt:vector>
  </HeadingPairs>
  <TitlesOfParts>
    <vt:vector size="26" baseType="lpstr">
      <vt:lpstr>CSH</vt:lpstr>
      <vt:lpstr>PR</vt:lpstr>
      <vt:lpstr>CONT</vt:lpstr>
      <vt:lpstr>ManufactureresQST</vt:lpstr>
      <vt:lpstr>LCH</vt:lpstr>
      <vt:lpstr>PCH</vt:lpstr>
      <vt:lpstr>P</vt:lpstr>
      <vt:lpstr>L</vt:lpstr>
      <vt:lpstr>Formula</vt:lpstr>
      <vt:lpstr>Colour</vt:lpstr>
      <vt:lpstr>CONT!Print_Area</vt:lpstr>
      <vt:lpstr>CSH!Print_Area</vt:lpstr>
      <vt:lpstr>L!Print_Area</vt:lpstr>
      <vt:lpstr>LCH!Print_Area</vt:lpstr>
      <vt:lpstr>ManufactureresQST!Print_Area</vt:lpstr>
      <vt:lpstr>P!Print_Area</vt:lpstr>
      <vt:lpstr>PCH!Print_Area</vt:lpstr>
      <vt:lpstr>PR!Print_Area</vt:lpstr>
      <vt:lpstr>CONT!Print_Titles</vt:lpstr>
      <vt:lpstr>CSH!Print_Titles</vt:lpstr>
      <vt:lpstr>L!Print_Titles</vt:lpstr>
      <vt:lpstr>LCH!Print_Titles</vt:lpstr>
      <vt:lpstr>ManufactureresQST!Print_Titles</vt:lpstr>
      <vt:lpstr>P!Print_Titles</vt:lpstr>
      <vt:lpstr>PCH!Print_Titles</vt:lpstr>
      <vt:lpstr>PR!Print_Titles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NA-L</dc:creator>
  <cp:lastModifiedBy>NA-L</cp:lastModifiedBy>
  <cp:lastPrinted>2023-09-04T21:01:47Z</cp:lastPrinted>
  <dcterms:created xsi:type="dcterms:W3CDTF">2022-10-30T21:14:03Z</dcterms:created>
  <dcterms:modified xsi:type="dcterms:W3CDTF">2023-09-04T21:22:48Z</dcterms:modified>
</cp:coreProperties>
</file>